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\ppa\users\46908280215\My Documents\Lepingud\RKAS\"/>
    </mc:Choice>
  </mc:AlternateContent>
  <xr:revisionPtr revIDLastSave="0" documentId="8_{5E837C32-6ABA-42C3-8340-88C35E8F9D7C}" xr6:coauthVersionLast="36" xr6:coauthVersionMax="36" xr10:uidLastSave="{00000000-0000-0000-0000-000000000000}"/>
  <bookViews>
    <workbookView xWindow="22930" yWindow="-110" windowWidth="30940" windowHeight="16900" xr2:uid="{00000000-000D-0000-FFFF-FFFF00000000}"/>
  </bookViews>
  <sheets>
    <sheet name="Lisa 6.6_lisa 1" sheetId="2" r:id="rId1"/>
  </sheets>
  <definedNames>
    <definedName name="_xlnm.Print_Area" localSheetId="0">'Lisa 6.6_lisa 1'!$A$1:$F$185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2" l="1"/>
  <c r="F97" i="2"/>
  <c r="F96" i="2"/>
  <c r="F95" i="2"/>
  <c r="F89" i="2"/>
  <c r="F88" i="2"/>
  <c r="F49" i="2"/>
  <c r="F80" i="2"/>
  <c r="F79" i="2"/>
  <c r="F78" i="2"/>
  <c r="F77" i="2"/>
  <c r="F73" i="2"/>
  <c r="F74" i="2"/>
  <c r="F68" i="2"/>
  <c r="F64" i="2"/>
  <c r="F63" i="2"/>
  <c r="F48" i="2"/>
  <c r="F35" i="2"/>
  <c r="F44" i="2"/>
  <c r="F43" i="2"/>
  <c r="F42" i="2"/>
  <c r="F41" i="2"/>
  <c r="F40" i="2"/>
  <c r="F39" i="2"/>
  <c r="F38" i="2"/>
  <c r="F34" i="2"/>
  <c r="F33" i="2"/>
  <c r="F94" i="2" l="1"/>
  <c r="F76" i="2"/>
  <c r="F36" i="2"/>
  <c r="F32" i="2"/>
  <c r="F56" i="2" l="1"/>
  <c r="F59" i="2"/>
  <c r="F55" i="2"/>
  <c r="F57" i="2"/>
  <c r="F58" i="2"/>
  <c r="F53" i="2"/>
  <c r="F54" i="2"/>
  <c r="F67" i="2" l="1"/>
  <c r="F66" i="2"/>
  <c r="F27" i="2"/>
  <c r="F26" i="2"/>
  <c r="F21" i="2"/>
  <c r="F20" i="2"/>
  <c r="F19" i="2"/>
  <c r="F18" i="2"/>
  <c r="F16" i="2"/>
  <c r="F17" i="2"/>
  <c r="F15" i="2"/>
  <c r="F14" i="2"/>
  <c r="F133" i="2"/>
  <c r="F131" i="2" s="1"/>
  <c r="F132" i="2"/>
  <c r="F130" i="2"/>
  <c r="F128" i="2" s="1"/>
  <c r="F129" i="2"/>
  <c r="F127" i="2"/>
  <c r="F126" i="2"/>
  <c r="F125" i="2"/>
  <c r="F124" i="2"/>
  <c r="F121" i="2"/>
  <c r="F119" i="2" s="1"/>
  <c r="F120" i="2"/>
  <c r="F118" i="2"/>
  <c r="F117" i="2"/>
  <c r="F116" i="2"/>
  <c r="F115" i="2"/>
  <c r="F113" i="2"/>
  <c r="F112" i="2"/>
  <c r="F111" i="2"/>
  <c r="F110" i="2"/>
  <c r="F108" i="2"/>
  <c r="F107" i="2"/>
  <c r="F106" i="2"/>
  <c r="F105" i="2"/>
  <c r="F104" i="2"/>
  <c r="F103" i="2"/>
  <c r="F102" i="2"/>
  <c r="F101" i="2"/>
  <c r="F65" i="2" l="1"/>
  <c r="F13" i="2"/>
  <c r="F109" i="2"/>
  <c r="F100" i="2"/>
  <c r="F114" i="2"/>
  <c r="F123" i="2"/>
  <c r="F122" i="2" s="1"/>
  <c r="F99" i="2" l="1"/>
  <c r="F25" i="2" l="1"/>
  <c r="F24" i="2"/>
  <c r="F93" i="2"/>
  <c r="F92" i="2"/>
  <c r="F91" i="2"/>
  <c r="F90" i="2"/>
  <c r="F87" i="2"/>
  <c r="F86" i="2"/>
  <c r="F85" i="2"/>
  <c r="F84" i="2"/>
  <c r="F83" i="2"/>
  <c r="F82" i="2"/>
  <c r="F72" i="2"/>
  <c r="F70" i="2" s="1"/>
  <c r="F71" i="2"/>
  <c r="F62" i="2"/>
  <c r="F61" i="2"/>
  <c r="F52" i="2"/>
  <c r="F51" i="2"/>
  <c r="F47" i="2"/>
  <c r="F46" i="2"/>
  <c r="F30" i="2"/>
  <c r="F29" i="2"/>
  <c r="F12" i="2"/>
  <c r="F11" i="2"/>
  <c r="F9" i="2" s="1"/>
  <c r="F8" i="2" s="1"/>
  <c r="F60" i="2" l="1"/>
  <c r="F50" i="2"/>
  <c r="F45" i="2"/>
  <c r="F23" i="2"/>
  <c r="F28" i="2"/>
  <c r="F81" i="2"/>
  <c r="F75" i="2" s="1"/>
  <c r="F31" i="2" l="1"/>
  <c r="F69" i="2"/>
  <c r="F22" i="2"/>
  <c r="F134" i="2" s="1"/>
  <c r="F138" i="2" l="1"/>
  <c r="F139" i="2" l="1"/>
  <c r="F140" i="2" s="1"/>
  <c r="F141" i="2" l="1"/>
  <c r="F142" i="2" s="1"/>
  <c r="F143" i="2" l="1"/>
  <c r="F144" i="2" s="1"/>
</calcChain>
</file>

<file path=xl/sharedStrings.xml><?xml version="1.0" encoding="utf-8"?>
<sst xmlns="http://schemas.openxmlformats.org/spreadsheetml/2006/main" count="202" uniqueCount="138">
  <si>
    <t>Lisa 1. Tööde prognoosmaksumus</t>
  </si>
  <si>
    <t>Lasketiiru rekonstrueerimine</t>
  </si>
  <si>
    <t>Ädala 25, Tallinn</t>
  </si>
  <si>
    <t xml:space="preserve">Kood </t>
  </si>
  <si>
    <t xml:space="preserve">Kululiik </t>
  </si>
  <si>
    <t xml:space="preserve">Maht </t>
  </si>
  <si>
    <t xml:space="preserve">Ühik </t>
  </si>
  <si>
    <t xml:space="preserve">Ühikuhind </t>
  </si>
  <si>
    <t xml:space="preserve">Summa </t>
  </si>
  <si>
    <t>PROJEKTEERIMINE</t>
  </si>
  <si>
    <t>Projekteerimine</t>
  </si>
  <si>
    <t>Tööprojekti koostamine</t>
  </si>
  <si>
    <t>obj</t>
  </si>
  <si>
    <t xml:space="preserve">VÄLISRAJATISED </t>
  </si>
  <si>
    <t xml:space="preserve">Ettevalmistus ja lammutus </t>
  </si>
  <si>
    <t>Ettevalmistus ja raadamine</t>
  </si>
  <si>
    <t>Ettevalmistustööd</t>
  </si>
  <si>
    <t>Hoone ja rajatiste kaitse</t>
  </si>
  <si>
    <t>Hoone kaitse ehitustööde ajal (kinnikatmised, ajutised seinad jms)</t>
  </si>
  <si>
    <t>Hoonete ja rajatiste lammutamine</t>
  </si>
  <si>
    <t>Lammutustööd komplektis  ka võomalik  põranda soone lõikamine (koos võimalike avade rajamisega kandevseina)</t>
  </si>
  <si>
    <t>kogum</t>
  </si>
  <si>
    <t>Raadamis-ja lammutusjäätmete vedu ja utiliseerimine</t>
  </si>
  <si>
    <t>Lammutusjäätmete vedu ja utiliseerimine</t>
  </si>
  <si>
    <t xml:space="preserve">KANDETARINDID </t>
  </si>
  <si>
    <t xml:space="preserve">Kandvad ja välisseinad </t>
  </si>
  <si>
    <t>Metalltarindid</t>
  </si>
  <si>
    <t>Terasillus l-2400 (vajadus ja täpne mõõt selgub tööde käigus)</t>
  </si>
  <si>
    <t>kmpl</t>
  </si>
  <si>
    <t>Müüritised</t>
  </si>
  <si>
    <t>Ava kinniladumine 2000*1500 mm (täpne vajadus ja mõõt selgub tööde käigus)</t>
  </si>
  <si>
    <t>m2</t>
  </si>
  <si>
    <t xml:space="preserve">Vahe- ja katuslaed </t>
  </si>
  <si>
    <t>Lagede IPE120…140 talad l-5800 18 kmpl ( täpne kogus ja profiil täpsustub TP staadiumis)</t>
  </si>
  <si>
    <t>kg</t>
  </si>
  <si>
    <t xml:space="preserve">RUUMITARINDID JA PINNAKATTED </t>
  </si>
  <si>
    <t xml:space="preserve">Vaheseinad </t>
  </si>
  <si>
    <t>Puit- ja kipsplaatvaheseinad</t>
  </si>
  <si>
    <t>Kipsplaatsein (66 terasroov villaga+GK*2+45*45 puitroovitus villaga+puitkiudplaat 35 mm) SS-1</t>
  </si>
  <si>
    <t>Kipsplaatsein (66 terasroov villaga+GK*2) SS-2</t>
  </si>
  <si>
    <t xml:space="preserve">Siseuksed </t>
  </si>
  <si>
    <t>Alumiiniumuksed</t>
  </si>
  <si>
    <t xml:space="preserve">TU-01 5250*2652 mm </t>
  </si>
  <si>
    <t>TU-02 5250*2652 mm</t>
  </si>
  <si>
    <t>Terasuksed</t>
  </si>
  <si>
    <t>SU-1 1000*2100 mm</t>
  </si>
  <si>
    <t>SU-2 1000*2100 mm</t>
  </si>
  <si>
    <t>Lukustus</t>
  </si>
  <si>
    <t>Uste lukustus ja varustus</t>
  </si>
  <si>
    <t xml:space="preserve">Siseseinte pinnakatted </t>
  </si>
  <si>
    <t>Värvkatted</t>
  </si>
  <si>
    <t>Koridori seinte ettevalmistus, pahteldamine ja värvimine</t>
  </si>
  <si>
    <t>SS-2 kipsplaatseina pahteldamine ja värvimine</t>
  </si>
  <si>
    <t>Viimistluse taastamine ol.olevad ja laotud seinad</t>
  </si>
  <si>
    <t xml:space="preserve">Lagede pinnakatted </t>
  </si>
  <si>
    <t>Kipsplaadist lae pahteldamine ja värvimine</t>
  </si>
  <si>
    <t>Lagede metall-plekk-katted, ripplaed</t>
  </si>
  <si>
    <t>Koridori puitkiud-ripplagi 600*600 mm</t>
  </si>
  <si>
    <t>Lagede Hardox 500 terasplaat (15 mm  44 EUR/m2) VL-3 ja VL-4</t>
  </si>
  <si>
    <t>VL-2, VL-3 ja VL-4 terasest kinnituskonstruktsioonid</t>
  </si>
  <si>
    <t>Puidust laed, kipsplaatlaed</t>
  </si>
  <si>
    <t>Kipsplaatripplagi (GK*2+terasroov 100 mm+100 mm akustiline vill) VL-1 ja VL-5</t>
  </si>
  <si>
    <t>Lagede  puitkarkass 45*70 mm VL-2, VL-3 ja VL-4</t>
  </si>
  <si>
    <t xml:space="preserve">Põrandad ja põrandakatted </t>
  </si>
  <si>
    <t>Eppokatted ja pinnakõvendid</t>
  </si>
  <si>
    <t>Koridori põranda korrastamine</t>
  </si>
  <si>
    <t>Rullmaterjalist põrandakatted, vaibad</t>
  </si>
  <si>
    <t>PUR kattega põrandamaterjal</t>
  </si>
  <si>
    <t>Eriruumide pinnakatted</t>
  </si>
  <si>
    <t>Puidust kuulisuunajad ehitus komplektis vastavalt sõlmele S-2</t>
  </si>
  <si>
    <t>Kuulipüüdija sein ehitus komplektis</t>
  </si>
  <si>
    <t xml:space="preserve">SISUSTUS, INVENTAR, SEADMED </t>
  </si>
  <si>
    <t>Inventar</t>
  </si>
  <si>
    <t>Terasest kuulipüüdija</t>
  </si>
  <si>
    <t>Metallist kapp 1200*1900*500 mm</t>
  </si>
  <si>
    <t>Metallist kapp 500*400*1900 mm</t>
  </si>
  <si>
    <t xml:space="preserve">TEHNOSÜSTEEMID </t>
  </si>
  <si>
    <t xml:space="preserve">Küte, ventilatsioon ja jahutus </t>
  </si>
  <si>
    <t>Ventilatsiooniseadmed</t>
  </si>
  <si>
    <t>Ventilatsioonitorustikud</t>
  </si>
  <si>
    <t xml:space="preserve">Tugevvoolupaigaldis </t>
  </si>
  <si>
    <t>Elektri peajaotussüsteemid</t>
  </si>
  <si>
    <t>Kaabliteed</t>
  </si>
  <si>
    <t>Kaabeldus</t>
  </si>
  <si>
    <t>Valgustussüsteemid</t>
  </si>
  <si>
    <t>Elektriküte, installatsioonimaterjalid</t>
  </si>
  <si>
    <t>Instalatsioonimaterjalid</t>
  </si>
  <si>
    <t>Piksekaitse ja maandus</t>
  </si>
  <si>
    <t>Maandus</t>
  </si>
  <si>
    <t xml:space="preserve">Nõrkvoolupaigaldis ja automaatika </t>
  </si>
  <si>
    <t>Andmevõrgud, telefoni- ja infoedastussüsteemid</t>
  </si>
  <si>
    <t>Andmevõrgu, telefoni ja infoedastussüsteemid</t>
  </si>
  <si>
    <t>Turvasüsteemid</t>
  </si>
  <si>
    <t xml:space="preserve">EHITUSPLATSI KORRALDUSKULUD </t>
  </si>
  <si>
    <t xml:space="preserve">Ajutised ehitised ehitusplatsil </t>
  </si>
  <si>
    <t>Soojakud ja olmeruumid</t>
  </si>
  <si>
    <t>Ehitussoojaku rent ja paigaldus</t>
  </si>
  <si>
    <t>kuud</t>
  </si>
  <si>
    <t>Ajutise tualeti rent ja paigaldus</t>
  </si>
  <si>
    <t>Piirded ja reklaamtahvlid</t>
  </si>
  <si>
    <t>Objekti teadetetahvel</t>
  </si>
  <si>
    <t>Ajutise piirdeaia kasutus</t>
  </si>
  <si>
    <t>Tellingud, lavad ja tõstukid</t>
  </si>
  <si>
    <t xml:space="preserve">Ajutised tehnosüsteemid </t>
  </si>
  <si>
    <t>Vesi ja kanalisatsioon</t>
  </si>
  <si>
    <t>Ajutine veepaigaldis</t>
  </si>
  <si>
    <t>Elektripaigaldis</t>
  </si>
  <si>
    <t>Ajutine elektri paigaldis</t>
  </si>
  <si>
    <t xml:space="preserve">Energiakulu </t>
  </si>
  <si>
    <t>Elektrikulu</t>
  </si>
  <si>
    <t>Ehitusaegne elektrikulu</t>
  </si>
  <si>
    <t>Veekulu</t>
  </si>
  <si>
    <t>Ehitusaegne veekulu</t>
  </si>
  <si>
    <t xml:space="preserve">Veod </t>
  </si>
  <si>
    <t>Jäätmekäitlus</t>
  </si>
  <si>
    <t>Ehitusprahi koristus ja utiliseerimine</t>
  </si>
  <si>
    <t xml:space="preserve">EHITUSPLATSI ÜLDKULUD </t>
  </si>
  <si>
    <t xml:space="preserve">Juhtimiskulud </t>
  </si>
  <si>
    <t>ITP palgad</t>
  </si>
  <si>
    <t>Objekti juhtimiskulud</t>
  </si>
  <si>
    <t>Abitööliste palgad</t>
  </si>
  <si>
    <t>Abitöölised</t>
  </si>
  <si>
    <t xml:space="preserve">Kulud abistavatele tegevustele </t>
  </si>
  <si>
    <t>Lõplik koristamine</t>
  </si>
  <si>
    <t>Lõplik koristus</t>
  </si>
  <si>
    <t xml:space="preserve">Lepingu erikulud </t>
  </si>
  <si>
    <t>Ehitustööde kindlustus</t>
  </si>
  <si>
    <t>KOKKU</t>
  </si>
  <si>
    <t>KOKKUVÕTE</t>
  </si>
  <si>
    <t>RESERV 5%</t>
  </si>
  <si>
    <t>KOKKU KOOS RESERVIGA</t>
  </si>
  <si>
    <t>RKAS korraldustasu</t>
  </si>
  <si>
    <t>Kokku koos reservi ja korraldustasuga</t>
  </si>
  <si>
    <t>Käibemaks 20%</t>
  </si>
  <si>
    <t>SUMMA</t>
  </si>
  <si>
    <t>Antud eelarvestustöö tõpsus on +/- 10%</t>
  </si>
  <si>
    <t>Koostas:</t>
  </si>
  <si>
    <t>E-Eelarvestus OÜ/ RKAS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</si>
</sst>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€-2]\ * #,##0.00_-;\-[$€-2]\ * #,##0.00_-;_-[$€-2]\ * &quot;-&quot;??_-;_-@_-"/>
    <numFmt numFmtId="166" formatCode="_-[$€-2]\ * #,##0_-;\-[$€-2]\ * #,##0_-;_-[$€-2]\ 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i/>
      <u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186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84">
    <xf numFmtId="0" fontId="0" fillId="0" borderId="0" xfId="0"/>
    <xf numFmtId="0" fontId="18" fillId="33" borderId="0" xfId="0" applyFont="1" applyFill="1" applyAlignment="1">
      <alignment wrapText="1"/>
    </xf>
    <xf numFmtId="0" fontId="19" fillId="34" borderId="10" xfId="0" applyFont="1" applyFill="1" applyBorder="1"/>
    <xf numFmtId="0" fontId="18" fillId="33" borderId="10" xfId="0" applyFont="1" applyFill="1" applyBorder="1"/>
    <xf numFmtId="0" fontId="19" fillId="33" borderId="10" xfId="0" applyFont="1" applyFill="1" applyBorder="1"/>
    <xf numFmtId="165" fontId="18" fillId="33" borderId="0" xfId="0" applyNumberFormat="1" applyFont="1" applyFill="1"/>
    <xf numFmtId="165" fontId="19" fillId="34" borderId="10" xfId="0" applyNumberFormat="1" applyFont="1" applyFill="1" applyBorder="1"/>
    <xf numFmtId="165" fontId="18" fillId="33" borderId="10" xfId="0" applyNumberFormat="1" applyFont="1" applyFill="1" applyBorder="1"/>
    <xf numFmtId="165" fontId="19" fillId="33" borderId="10" xfId="0" applyNumberFormat="1" applyFont="1" applyFill="1" applyBorder="1"/>
    <xf numFmtId="0" fontId="19" fillId="34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14" fontId="19" fillId="33" borderId="0" xfId="0" applyNumberFormat="1" applyFont="1" applyFill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165" fontId="18" fillId="0" borderId="10" xfId="0" applyNumberFormat="1" applyFont="1" applyBorder="1"/>
    <xf numFmtId="0" fontId="18" fillId="35" borderId="10" xfId="0" applyFont="1" applyFill="1" applyBorder="1"/>
    <xf numFmtId="0" fontId="18" fillId="35" borderId="10" xfId="0" applyFont="1" applyFill="1" applyBorder="1" applyAlignment="1">
      <alignment wrapText="1"/>
    </xf>
    <xf numFmtId="165" fontId="18" fillId="35" borderId="10" xfId="0" applyNumberFormat="1" applyFont="1" applyFill="1" applyBorder="1"/>
    <xf numFmtId="0" fontId="19" fillId="35" borderId="10" xfId="0" applyFont="1" applyFill="1" applyBorder="1"/>
    <xf numFmtId="0" fontId="19" fillId="35" borderId="10" xfId="0" applyFont="1" applyFill="1" applyBorder="1" applyAlignment="1">
      <alignment wrapText="1"/>
    </xf>
    <xf numFmtId="165" fontId="19" fillId="35" borderId="10" xfId="0" applyNumberFormat="1" applyFont="1" applyFill="1" applyBorder="1"/>
    <xf numFmtId="0" fontId="20" fillId="33" borderId="0" xfId="0" applyFont="1" applyFill="1"/>
    <xf numFmtId="0" fontId="19" fillId="33" borderId="0" xfId="0" applyFont="1" applyFill="1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65" fontId="19" fillId="0" borderId="10" xfId="0" applyNumberFormat="1" applyFont="1" applyBorder="1"/>
    <xf numFmtId="164" fontId="19" fillId="35" borderId="10" xfId="42" applyFont="1" applyFill="1" applyBorder="1"/>
    <xf numFmtId="164" fontId="18" fillId="35" borderId="10" xfId="42" applyFont="1" applyFill="1" applyBorder="1"/>
    <xf numFmtId="164" fontId="18" fillId="33" borderId="10" xfId="42" applyFont="1" applyFill="1" applyBorder="1"/>
    <xf numFmtId="164" fontId="19" fillId="33" borderId="10" xfId="42" applyFont="1" applyFill="1" applyBorder="1"/>
    <xf numFmtId="0" fontId="22" fillId="33" borderId="0" xfId="0" applyFont="1" applyFill="1"/>
    <xf numFmtId="0" fontId="23" fillId="35" borderId="10" xfId="0" applyFont="1" applyFill="1" applyBorder="1"/>
    <xf numFmtId="0" fontId="23" fillId="35" borderId="10" xfId="0" applyFont="1" applyFill="1" applyBorder="1" applyAlignment="1">
      <alignment wrapText="1"/>
    </xf>
    <xf numFmtId="165" fontId="23" fillId="35" borderId="10" xfId="0" applyNumberFormat="1" applyFont="1" applyFill="1" applyBorder="1"/>
    <xf numFmtId="0" fontId="24" fillId="35" borderId="10" xfId="0" applyFont="1" applyFill="1" applyBorder="1"/>
    <xf numFmtId="0" fontId="24" fillId="35" borderId="10" xfId="0" applyFont="1" applyFill="1" applyBorder="1" applyAlignment="1">
      <alignment wrapText="1"/>
    </xf>
    <xf numFmtId="165" fontId="24" fillId="35" borderId="10" xfId="0" applyNumberFormat="1" applyFont="1" applyFill="1" applyBorder="1"/>
    <xf numFmtId="164" fontId="18" fillId="33" borderId="0" xfId="42" applyFont="1" applyFill="1"/>
    <xf numFmtId="164" fontId="19" fillId="34" borderId="10" xfId="42" applyFont="1" applyFill="1" applyBorder="1"/>
    <xf numFmtId="164" fontId="18" fillId="35" borderId="10" xfId="42" applyFont="1" applyFill="1" applyBorder="1" applyAlignment="1">
      <alignment horizontal="right"/>
    </xf>
    <xf numFmtId="164" fontId="18" fillId="0" borderId="10" xfId="42" applyFont="1" applyFill="1" applyBorder="1"/>
    <xf numFmtId="164" fontId="23" fillId="35" borderId="10" xfId="42" applyFont="1" applyFill="1" applyBorder="1"/>
    <xf numFmtId="164" fontId="24" fillId="35" borderId="10" xfId="42" applyFont="1" applyFill="1" applyBorder="1"/>
    <xf numFmtId="164" fontId="19" fillId="0" borderId="10" xfId="42" applyFont="1" applyFill="1" applyBorder="1"/>
    <xf numFmtId="0" fontId="19" fillId="35" borderId="10" xfId="43" applyFont="1" applyFill="1" applyBorder="1" applyAlignment="1">
      <alignment wrapText="1"/>
    </xf>
    <xf numFmtId="164" fontId="19" fillId="35" borderId="10" xfId="42" applyFont="1" applyFill="1" applyBorder="1" applyAlignment="1">
      <alignment horizontal="right"/>
    </xf>
    <xf numFmtId="164" fontId="19" fillId="34" borderId="10" xfId="42" applyFont="1" applyFill="1" applyBorder="1" applyAlignment="1">
      <alignment horizontal="right"/>
    </xf>
    <xf numFmtId="0" fontId="20" fillId="33" borderId="0" xfId="0" applyFont="1" applyFill="1" applyAlignment="1">
      <alignment wrapText="1"/>
    </xf>
    <xf numFmtId="164" fontId="20" fillId="33" borderId="0" xfId="42" applyFont="1" applyFill="1"/>
    <xf numFmtId="0" fontId="18" fillId="35" borderId="10" xfId="43" applyFont="1" applyFill="1" applyBorder="1" applyAlignment="1">
      <alignment wrapText="1"/>
    </xf>
    <xf numFmtId="0" fontId="18" fillId="33" borderId="0" xfId="0" applyFont="1" applyFill="1"/>
    <xf numFmtId="0" fontId="19" fillId="36" borderId="11" xfId="0" applyFont="1" applyFill="1" applyBorder="1" applyAlignment="1">
      <alignment horizontal="left"/>
    </xf>
    <xf numFmtId="0" fontId="19" fillId="36" borderId="12" xfId="0" applyFont="1" applyFill="1" applyBorder="1" applyAlignment="1">
      <alignment horizontal="left"/>
    </xf>
    <xf numFmtId="9" fontId="19" fillId="36" borderId="13" xfId="0" applyNumberFormat="1" applyFont="1" applyFill="1" applyBorder="1" applyAlignment="1">
      <alignment horizontal="right"/>
    </xf>
    <xf numFmtId="0" fontId="26" fillId="35" borderId="10" xfId="0" applyFont="1" applyFill="1" applyBorder="1"/>
    <xf numFmtId="0" fontId="26" fillId="35" borderId="10" xfId="0" applyFont="1" applyFill="1" applyBorder="1" applyAlignment="1">
      <alignment wrapText="1"/>
    </xf>
    <xf numFmtId="164" fontId="26" fillId="35" borderId="10" xfId="42" applyFont="1" applyFill="1" applyBorder="1"/>
    <xf numFmtId="165" fontId="26" fillId="35" borderId="10" xfId="0" applyNumberFormat="1" applyFont="1" applyFill="1" applyBorder="1"/>
    <xf numFmtId="165" fontId="18" fillId="33" borderId="0" xfId="0" applyNumberFormat="1" applyFont="1" applyFill="1" applyAlignment="1">
      <alignment horizontal="right"/>
    </xf>
    <xf numFmtId="0" fontId="0" fillId="35" borderId="10" xfId="0" applyFill="1" applyBorder="1" applyAlignment="1">
      <alignment wrapText="1"/>
    </xf>
    <xf numFmtId="0" fontId="20" fillId="33" borderId="0" xfId="0" applyFont="1" applyFill="1" applyAlignment="1">
      <alignment horizontal="left"/>
    </xf>
    <xf numFmtId="0" fontId="19" fillId="34" borderId="10" xfId="0" applyFont="1" applyFill="1" applyBorder="1" applyAlignment="1">
      <alignment horizontal="center" wrapText="1"/>
    </xf>
    <xf numFmtId="164" fontId="19" fillId="34" borderId="10" xfId="42" applyFont="1" applyFill="1" applyBorder="1" applyAlignment="1">
      <alignment horizontal="center" wrapText="1"/>
    </xf>
    <xf numFmtId="165" fontId="19" fillId="34" borderId="10" xfId="0" applyNumberFormat="1" applyFont="1" applyFill="1" applyBorder="1" applyAlignment="1">
      <alignment horizontal="center" wrapText="1"/>
    </xf>
    <xf numFmtId="166" fontId="19" fillId="34" borderId="10" xfId="0" applyNumberFormat="1" applyFont="1" applyFill="1" applyBorder="1"/>
    <xf numFmtId="166" fontId="19" fillId="35" borderId="10" xfId="0" applyNumberFormat="1" applyFont="1" applyFill="1" applyBorder="1"/>
    <xf numFmtId="166" fontId="18" fillId="35" borderId="10" xfId="0" applyNumberFormat="1" applyFont="1" applyFill="1" applyBorder="1"/>
    <xf numFmtId="166" fontId="23" fillId="35" borderId="10" xfId="0" applyNumberFormat="1" applyFont="1" applyFill="1" applyBorder="1"/>
    <xf numFmtId="166" fontId="24" fillId="35" borderId="10" xfId="0" applyNumberFormat="1" applyFont="1" applyFill="1" applyBorder="1"/>
    <xf numFmtId="166" fontId="26" fillId="35" borderId="10" xfId="0" applyNumberFormat="1" applyFont="1" applyFill="1" applyBorder="1"/>
    <xf numFmtId="166" fontId="19" fillId="0" borderId="10" xfId="0" applyNumberFormat="1" applyFont="1" applyBorder="1"/>
    <xf numFmtId="166" fontId="18" fillId="33" borderId="10" xfId="0" applyNumberFormat="1" applyFont="1" applyFill="1" applyBorder="1"/>
    <xf numFmtId="166" fontId="18" fillId="0" borderId="10" xfId="0" applyNumberFormat="1" applyFont="1" applyBorder="1"/>
    <xf numFmtId="166" fontId="19" fillId="33" borderId="10" xfId="0" applyNumberFormat="1" applyFont="1" applyFill="1" applyBorder="1"/>
    <xf numFmtId="166" fontId="18" fillId="33" borderId="0" xfId="0" applyNumberFormat="1" applyFont="1" applyFill="1"/>
    <xf numFmtId="166" fontId="19" fillId="33" borderId="0" xfId="0" applyNumberFormat="1" applyFont="1" applyFill="1"/>
    <xf numFmtId="166" fontId="19" fillId="36" borderId="10" xfId="0" applyNumberFormat="1" applyFont="1" applyFill="1" applyBorder="1"/>
    <xf numFmtId="0" fontId="19" fillId="36" borderId="11" xfId="0" applyFont="1" applyFill="1" applyBorder="1" applyAlignment="1">
      <alignment horizontal="left"/>
    </xf>
    <xf numFmtId="0" fontId="19" fillId="36" borderId="12" xfId="0" applyFont="1" applyFill="1" applyBorder="1" applyAlignment="1">
      <alignment horizontal="left"/>
    </xf>
    <xf numFmtId="0" fontId="19" fillId="36" borderId="13" xfId="0" applyFont="1" applyFill="1" applyBorder="1" applyAlignment="1">
      <alignment horizontal="left"/>
    </xf>
    <xf numFmtId="0" fontId="18" fillId="33" borderId="11" xfId="0" applyFont="1" applyFill="1" applyBorder="1" applyAlignment="1">
      <alignment horizontal="left"/>
    </xf>
    <xf numFmtId="0" fontId="18" fillId="33" borderId="12" xfId="0" applyFont="1" applyFill="1" applyBorder="1" applyAlignment="1">
      <alignment horizontal="left"/>
    </xf>
    <xf numFmtId="0" fontId="18" fillId="33" borderId="13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3" xr:uid="{3F49F3F0-EA9F-49A9-B79F-B4F110FE376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showGridLines="0" tabSelected="1" zoomScaleNormal="100" workbookViewId="0">
      <selection activeCell="J79" sqref="J79"/>
    </sheetView>
  </sheetViews>
  <sheetFormatPr defaultColWidth="9.1796875" defaultRowHeight="14.5" x14ac:dyDescent="0.35"/>
  <cols>
    <col min="1" max="1" width="14" style="51" customWidth="1"/>
    <col min="2" max="2" width="60.453125" style="1" customWidth="1"/>
    <col min="3" max="3" width="11.26953125" style="38" customWidth="1"/>
    <col min="4" max="4" width="7" style="51" bestFit="1" customWidth="1"/>
    <col min="5" max="5" width="12.453125" style="5" bestFit="1" customWidth="1"/>
    <col min="6" max="6" width="15.81640625" style="5" customWidth="1"/>
    <col min="7" max="16384" width="9.1796875" style="51"/>
  </cols>
  <sheetData>
    <row r="1" spans="1:6" x14ac:dyDescent="0.35">
      <c r="F1" s="59" t="s">
        <v>0</v>
      </c>
    </row>
    <row r="4" spans="1:6" x14ac:dyDescent="0.35">
      <c r="A4" s="61" t="s">
        <v>1</v>
      </c>
      <c r="F4" s="12"/>
    </row>
    <row r="5" spans="1:6" x14ac:dyDescent="0.35">
      <c r="A5" s="31" t="s">
        <v>2</v>
      </c>
    </row>
    <row r="7" spans="1:6" x14ac:dyDescent="0.35">
      <c r="A7" s="62" t="s">
        <v>3</v>
      </c>
      <c r="B7" s="62" t="s">
        <v>4</v>
      </c>
      <c r="C7" s="63" t="s">
        <v>5</v>
      </c>
      <c r="D7" s="62" t="s">
        <v>6</v>
      </c>
      <c r="E7" s="64" t="s">
        <v>7</v>
      </c>
      <c r="F7" s="64" t="s">
        <v>8</v>
      </c>
    </row>
    <row r="8" spans="1:6" x14ac:dyDescent="0.35">
      <c r="A8" s="2">
        <v>1</v>
      </c>
      <c r="B8" s="9" t="s">
        <v>9</v>
      </c>
      <c r="C8" s="39"/>
      <c r="D8" s="2"/>
      <c r="E8" s="6"/>
      <c r="F8" s="65">
        <f>SUM(F9:F11)/2</f>
        <v>2400</v>
      </c>
    </row>
    <row r="9" spans="1:6" x14ac:dyDescent="0.35">
      <c r="A9" s="19">
        <v>11</v>
      </c>
      <c r="B9" s="20" t="s">
        <v>10</v>
      </c>
      <c r="C9" s="27"/>
      <c r="D9" s="19"/>
      <c r="E9" s="21"/>
      <c r="F9" s="66">
        <f>SUM(F10:F11)</f>
        <v>2400</v>
      </c>
    </row>
    <row r="10" spans="1:6" x14ac:dyDescent="0.35">
      <c r="A10" s="16">
        <v>111</v>
      </c>
      <c r="B10" s="17" t="s">
        <v>10</v>
      </c>
      <c r="C10" s="28"/>
      <c r="D10" s="16"/>
      <c r="E10" s="18"/>
      <c r="F10" s="67"/>
    </row>
    <row r="11" spans="1:6" x14ac:dyDescent="0.35">
      <c r="A11" s="16">
        <v>1110000001</v>
      </c>
      <c r="B11" s="17" t="s">
        <v>11</v>
      </c>
      <c r="C11" s="28">
        <v>1</v>
      </c>
      <c r="D11" s="16" t="s">
        <v>12</v>
      </c>
      <c r="E11" s="18">
        <v>2400</v>
      </c>
      <c r="F11" s="67">
        <f>IF(C11="","",C11*E11)</f>
        <v>2400</v>
      </c>
    </row>
    <row r="12" spans="1:6" x14ac:dyDescent="0.35">
      <c r="A12" s="2">
        <v>1</v>
      </c>
      <c r="B12" s="9" t="s">
        <v>13</v>
      </c>
      <c r="C12" s="47"/>
      <c r="D12" s="2"/>
      <c r="E12" s="6"/>
      <c r="F12" s="65">
        <f>SUM(F13:F21)/2</f>
        <v>7550</v>
      </c>
    </row>
    <row r="13" spans="1:6" x14ac:dyDescent="0.35">
      <c r="A13" s="19">
        <v>11</v>
      </c>
      <c r="B13" s="45" t="s">
        <v>14</v>
      </c>
      <c r="C13" s="46"/>
      <c r="D13" s="19"/>
      <c r="E13" s="21"/>
      <c r="F13" s="66">
        <f>SUM(F14:F21)</f>
        <v>7550</v>
      </c>
    </row>
    <row r="14" spans="1:6" x14ac:dyDescent="0.35">
      <c r="A14" s="16">
        <v>111</v>
      </c>
      <c r="B14" s="17" t="s">
        <v>15</v>
      </c>
      <c r="C14" s="40"/>
      <c r="D14" s="16"/>
      <c r="E14" s="18"/>
      <c r="F14" s="67" t="str">
        <f t="shared" ref="F14:F21" si="0">IF(C14="","",C14*E14)</f>
        <v/>
      </c>
    </row>
    <row r="15" spans="1:6" x14ac:dyDescent="0.35">
      <c r="A15" s="16">
        <v>1110000001</v>
      </c>
      <c r="B15" s="17" t="s">
        <v>16</v>
      </c>
      <c r="C15" s="40">
        <v>1</v>
      </c>
      <c r="D15" s="16" t="s">
        <v>12</v>
      </c>
      <c r="E15" s="18">
        <v>800</v>
      </c>
      <c r="F15" s="67">
        <f t="shared" si="0"/>
        <v>800</v>
      </c>
    </row>
    <row r="16" spans="1:6" x14ac:dyDescent="0.35">
      <c r="A16" s="16">
        <v>112</v>
      </c>
      <c r="B16" s="17" t="s">
        <v>17</v>
      </c>
      <c r="C16" s="40"/>
      <c r="D16" s="16"/>
      <c r="E16" s="18"/>
      <c r="F16" s="67" t="str">
        <f t="shared" si="0"/>
        <v/>
      </c>
    </row>
    <row r="17" spans="1:6" ht="17.25" customHeight="1" x14ac:dyDescent="0.35">
      <c r="A17" s="16">
        <v>11200000001</v>
      </c>
      <c r="B17" s="17" t="s">
        <v>18</v>
      </c>
      <c r="C17" s="40">
        <v>1</v>
      </c>
      <c r="D17" s="16" t="s">
        <v>12</v>
      </c>
      <c r="E17" s="18">
        <v>750</v>
      </c>
      <c r="F17" s="67">
        <f t="shared" si="0"/>
        <v>750</v>
      </c>
    </row>
    <row r="18" spans="1:6" x14ac:dyDescent="0.35">
      <c r="A18" s="16">
        <v>117</v>
      </c>
      <c r="B18" s="17" t="s">
        <v>19</v>
      </c>
      <c r="C18" s="40"/>
      <c r="D18" s="16"/>
      <c r="E18" s="18"/>
      <c r="F18" s="67" t="str">
        <f t="shared" si="0"/>
        <v/>
      </c>
    </row>
    <row r="19" spans="1:6" ht="29" x14ac:dyDescent="0.35">
      <c r="A19" s="16">
        <v>11700000001</v>
      </c>
      <c r="B19" s="17" t="s">
        <v>20</v>
      </c>
      <c r="C19" s="40">
        <v>1</v>
      </c>
      <c r="D19" s="16" t="s">
        <v>21</v>
      </c>
      <c r="E19" s="18">
        <v>4800</v>
      </c>
      <c r="F19" s="67">
        <f t="shared" si="0"/>
        <v>4800</v>
      </c>
    </row>
    <row r="20" spans="1:6" x14ac:dyDescent="0.35">
      <c r="A20" s="16">
        <v>118</v>
      </c>
      <c r="B20" s="17" t="s">
        <v>22</v>
      </c>
      <c r="C20" s="40"/>
      <c r="D20" s="16"/>
      <c r="E20" s="18"/>
      <c r="F20" s="67" t="str">
        <f t="shared" si="0"/>
        <v/>
      </c>
    </row>
    <row r="21" spans="1:6" x14ac:dyDescent="0.35">
      <c r="A21" s="16">
        <v>1180000001</v>
      </c>
      <c r="B21" s="17" t="s">
        <v>23</v>
      </c>
      <c r="C21" s="40">
        <v>1</v>
      </c>
      <c r="D21" s="16" t="s">
        <v>12</v>
      </c>
      <c r="E21" s="18">
        <v>1200</v>
      </c>
      <c r="F21" s="67">
        <f t="shared" si="0"/>
        <v>1200</v>
      </c>
    </row>
    <row r="22" spans="1:6" x14ac:dyDescent="0.35">
      <c r="A22" s="2">
        <v>3</v>
      </c>
      <c r="B22" s="9" t="s">
        <v>24</v>
      </c>
      <c r="C22" s="39"/>
      <c r="D22" s="2"/>
      <c r="E22" s="6"/>
      <c r="F22" s="65">
        <f>SUM(F23:F30)/2</f>
        <v>5247.9839999999995</v>
      </c>
    </row>
    <row r="23" spans="1:6" x14ac:dyDescent="0.35">
      <c r="A23" s="19">
        <v>32</v>
      </c>
      <c r="B23" s="20" t="s">
        <v>25</v>
      </c>
      <c r="C23" s="27"/>
      <c r="D23" s="19"/>
      <c r="E23" s="21"/>
      <c r="F23" s="66">
        <f>SUM(F24:F27)</f>
        <v>669</v>
      </c>
    </row>
    <row r="24" spans="1:6" x14ac:dyDescent="0.35">
      <c r="A24" s="16">
        <v>323</v>
      </c>
      <c r="B24" s="17" t="s">
        <v>26</v>
      </c>
      <c r="C24" s="28"/>
      <c r="D24" s="16"/>
      <c r="E24" s="18"/>
      <c r="F24" s="67" t="str">
        <f t="shared" ref="F24:F25" si="1">IF(C24="","",C24*E24)</f>
        <v/>
      </c>
    </row>
    <row r="25" spans="1:6" x14ac:dyDescent="0.35">
      <c r="A25" s="16">
        <v>3230000001</v>
      </c>
      <c r="B25" s="17" t="s">
        <v>27</v>
      </c>
      <c r="C25" s="28">
        <v>1</v>
      </c>
      <c r="D25" s="16" t="s">
        <v>28</v>
      </c>
      <c r="E25" s="18">
        <v>402</v>
      </c>
      <c r="F25" s="67">
        <f t="shared" si="1"/>
        <v>402</v>
      </c>
    </row>
    <row r="26" spans="1:6" x14ac:dyDescent="0.35">
      <c r="A26" s="16">
        <v>324</v>
      </c>
      <c r="B26" s="17" t="s">
        <v>29</v>
      </c>
      <c r="C26" s="28"/>
      <c r="D26" s="16"/>
      <c r="E26" s="18"/>
      <c r="F26" s="67" t="str">
        <f t="shared" ref="F26:F27" si="2">IF(C26="","",C26*E26)</f>
        <v/>
      </c>
    </row>
    <row r="27" spans="1:6" ht="29" x14ac:dyDescent="0.35">
      <c r="A27" s="16">
        <v>3240000001</v>
      </c>
      <c r="B27" s="17" t="s">
        <v>30</v>
      </c>
      <c r="C27" s="28">
        <v>3</v>
      </c>
      <c r="D27" s="16" t="s">
        <v>31</v>
      </c>
      <c r="E27" s="18">
        <v>89</v>
      </c>
      <c r="F27" s="67">
        <f t="shared" si="2"/>
        <v>267</v>
      </c>
    </row>
    <row r="28" spans="1:6" x14ac:dyDescent="0.35">
      <c r="A28" s="19">
        <v>33</v>
      </c>
      <c r="B28" s="20" t="s">
        <v>32</v>
      </c>
      <c r="C28" s="27"/>
      <c r="D28" s="19"/>
      <c r="E28" s="21"/>
      <c r="F28" s="66">
        <f>SUM(F29:F30)</f>
        <v>4578.9839999999995</v>
      </c>
    </row>
    <row r="29" spans="1:6" x14ac:dyDescent="0.35">
      <c r="A29" s="16">
        <v>333</v>
      </c>
      <c r="B29" s="17" t="s">
        <v>26</v>
      </c>
      <c r="C29" s="28"/>
      <c r="D29" s="16"/>
      <c r="E29" s="18"/>
      <c r="F29" s="67" t="str">
        <f t="shared" ref="F29:F30" si="3">IF(C29="","",C29*E29)</f>
        <v/>
      </c>
    </row>
    <row r="30" spans="1:6" ht="29" x14ac:dyDescent="0.35">
      <c r="A30" s="16">
        <v>3330000001</v>
      </c>
      <c r="B30" s="17" t="s">
        <v>33</v>
      </c>
      <c r="C30" s="28">
        <v>1346.76</v>
      </c>
      <c r="D30" s="16" t="s">
        <v>34</v>
      </c>
      <c r="E30" s="18">
        <v>3.4</v>
      </c>
      <c r="F30" s="67">
        <f t="shared" si="3"/>
        <v>4578.9839999999995</v>
      </c>
    </row>
    <row r="31" spans="1:6" x14ac:dyDescent="0.35">
      <c r="A31" s="2">
        <v>5</v>
      </c>
      <c r="B31" s="9" t="s">
        <v>35</v>
      </c>
      <c r="C31" s="39"/>
      <c r="D31" s="2"/>
      <c r="E31" s="6"/>
      <c r="F31" s="65">
        <f>SUM(F32:F68)/2</f>
        <v>62581.02199999999</v>
      </c>
    </row>
    <row r="32" spans="1:6" x14ac:dyDescent="0.35">
      <c r="A32" s="19">
        <v>51</v>
      </c>
      <c r="B32" s="45" t="s">
        <v>36</v>
      </c>
      <c r="C32" s="46"/>
      <c r="D32" s="19"/>
      <c r="E32" s="21"/>
      <c r="F32" s="66">
        <f>SUM(F33:F35)</f>
        <v>16601.067999999999</v>
      </c>
    </row>
    <row r="33" spans="1:6" x14ac:dyDescent="0.35">
      <c r="A33" s="16">
        <v>516</v>
      </c>
      <c r="B33" s="17" t="s">
        <v>37</v>
      </c>
      <c r="C33" s="40"/>
      <c r="D33" s="16"/>
      <c r="E33" s="18"/>
      <c r="F33" s="67" t="str">
        <f t="shared" ref="F33:F44" si="4">IF(C33="","",C33*E33)</f>
        <v/>
      </c>
    </row>
    <row r="34" spans="1:6" ht="29" x14ac:dyDescent="0.35">
      <c r="A34" s="16">
        <v>5160000001</v>
      </c>
      <c r="B34" s="17" t="s">
        <v>38</v>
      </c>
      <c r="C34" s="40">
        <v>138.80000000000001</v>
      </c>
      <c r="D34" s="16" t="s">
        <v>31</v>
      </c>
      <c r="E34" s="18">
        <v>86</v>
      </c>
      <c r="F34" s="67">
        <f t="shared" si="4"/>
        <v>11936.800000000001</v>
      </c>
    </row>
    <row r="35" spans="1:6" x14ac:dyDescent="0.35">
      <c r="A35" s="16">
        <v>5160000002</v>
      </c>
      <c r="B35" s="17" t="s">
        <v>39</v>
      </c>
      <c r="C35" s="40">
        <v>116.2</v>
      </c>
      <c r="D35" s="16" t="s">
        <v>31</v>
      </c>
      <c r="E35" s="18">
        <v>40.14</v>
      </c>
      <c r="F35" s="67">
        <f t="shared" si="4"/>
        <v>4664.268</v>
      </c>
    </row>
    <row r="36" spans="1:6" x14ac:dyDescent="0.35">
      <c r="A36" s="19">
        <v>52</v>
      </c>
      <c r="B36" s="45" t="s">
        <v>40</v>
      </c>
      <c r="C36" s="46"/>
      <c r="D36" s="19"/>
      <c r="E36" s="21"/>
      <c r="F36" s="66">
        <f>SUM(F38:F44)</f>
        <v>10500</v>
      </c>
    </row>
    <row r="37" spans="1:6" x14ac:dyDescent="0.35">
      <c r="A37" s="16">
        <v>522</v>
      </c>
      <c r="B37" s="50" t="s">
        <v>41</v>
      </c>
      <c r="C37" s="40"/>
      <c r="D37" s="16"/>
      <c r="E37" s="18"/>
      <c r="F37" s="67"/>
    </row>
    <row r="38" spans="1:6" x14ac:dyDescent="0.35">
      <c r="A38" s="16">
        <v>5220000001</v>
      </c>
      <c r="B38" s="60" t="s">
        <v>42</v>
      </c>
      <c r="C38" s="40">
        <v>1</v>
      </c>
      <c r="D38" s="16" t="s">
        <v>28</v>
      </c>
      <c r="E38" s="18">
        <v>3870</v>
      </c>
      <c r="F38" s="67">
        <f t="shared" si="4"/>
        <v>3870</v>
      </c>
    </row>
    <row r="39" spans="1:6" x14ac:dyDescent="0.35">
      <c r="A39" s="16">
        <v>5220000002</v>
      </c>
      <c r="B39" s="60" t="s">
        <v>43</v>
      </c>
      <c r="C39" s="40">
        <v>1</v>
      </c>
      <c r="D39" s="16" t="s">
        <v>28</v>
      </c>
      <c r="E39" s="18">
        <v>3870</v>
      </c>
      <c r="F39" s="67">
        <f t="shared" si="4"/>
        <v>3870</v>
      </c>
    </row>
    <row r="40" spans="1:6" x14ac:dyDescent="0.35">
      <c r="A40" s="16">
        <v>523</v>
      </c>
      <c r="B40" s="50" t="s">
        <v>44</v>
      </c>
      <c r="C40" s="40"/>
      <c r="D40" s="16"/>
      <c r="E40" s="18"/>
      <c r="F40" s="67" t="str">
        <f t="shared" si="4"/>
        <v/>
      </c>
    </row>
    <row r="41" spans="1:6" x14ac:dyDescent="0.35">
      <c r="A41" s="16">
        <v>5230000001</v>
      </c>
      <c r="B41" s="60" t="s">
        <v>45</v>
      </c>
      <c r="C41" s="40">
        <v>1</v>
      </c>
      <c r="D41" s="16" t="s">
        <v>28</v>
      </c>
      <c r="E41" s="18">
        <v>870</v>
      </c>
      <c r="F41" s="67">
        <f t="shared" si="4"/>
        <v>870</v>
      </c>
    </row>
    <row r="42" spans="1:6" x14ac:dyDescent="0.35">
      <c r="A42" s="16">
        <v>5230000002</v>
      </c>
      <c r="B42" s="60" t="s">
        <v>46</v>
      </c>
      <c r="C42" s="40">
        <v>1</v>
      </c>
      <c r="D42" s="16" t="s">
        <v>28</v>
      </c>
      <c r="E42" s="18">
        <v>870</v>
      </c>
      <c r="F42" s="67">
        <f t="shared" si="4"/>
        <v>870</v>
      </c>
    </row>
    <row r="43" spans="1:6" x14ac:dyDescent="0.35">
      <c r="A43" s="16">
        <v>526</v>
      </c>
      <c r="B43" s="17" t="s">
        <v>47</v>
      </c>
      <c r="C43" s="40"/>
      <c r="D43" s="16"/>
      <c r="E43" s="18"/>
      <c r="F43" s="67" t="str">
        <f t="shared" si="4"/>
        <v/>
      </c>
    </row>
    <row r="44" spans="1:6" x14ac:dyDescent="0.35">
      <c r="A44" s="16">
        <v>5260000001</v>
      </c>
      <c r="B44" s="17" t="s">
        <v>48</v>
      </c>
      <c r="C44" s="40">
        <v>1</v>
      </c>
      <c r="D44" s="16" t="s">
        <v>12</v>
      </c>
      <c r="E44" s="18">
        <v>1020</v>
      </c>
      <c r="F44" s="67">
        <f t="shared" si="4"/>
        <v>1020</v>
      </c>
    </row>
    <row r="45" spans="1:6" x14ac:dyDescent="0.35">
      <c r="A45" s="32">
        <v>53</v>
      </c>
      <c r="B45" s="33" t="s">
        <v>49</v>
      </c>
      <c r="C45" s="42"/>
      <c r="D45" s="32"/>
      <c r="E45" s="34"/>
      <c r="F45" s="68">
        <f>SUM(F46:F49)</f>
        <v>2490.6800000000003</v>
      </c>
    </row>
    <row r="46" spans="1:6" x14ac:dyDescent="0.35">
      <c r="A46" s="35">
        <v>531</v>
      </c>
      <c r="B46" s="36" t="s">
        <v>50</v>
      </c>
      <c r="C46" s="43"/>
      <c r="D46" s="35"/>
      <c r="E46" s="37"/>
      <c r="F46" s="69" t="str">
        <f t="shared" ref="F46" si="5">IF(C46="","",C46*E46)</f>
        <v/>
      </c>
    </row>
    <row r="47" spans="1:6" x14ac:dyDescent="0.35">
      <c r="A47" s="35">
        <v>5310000001</v>
      </c>
      <c r="B47" s="36" t="s">
        <v>51</v>
      </c>
      <c r="C47" s="43">
        <v>44.38</v>
      </c>
      <c r="D47" s="35" t="s">
        <v>31</v>
      </c>
      <c r="E47" s="37">
        <v>16</v>
      </c>
      <c r="F47" s="69">
        <f>IF(C47="","",C47*E47)</f>
        <v>710.08</v>
      </c>
    </row>
    <row r="48" spans="1:6" x14ac:dyDescent="0.35">
      <c r="A48" s="35">
        <v>5310000002</v>
      </c>
      <c r="B48" s="36" t="s">
        <v>52</v>
      </c>
      <c r="C48" s="43">
        <v>116.2</v>
      </c>
      <c r="D48" s="35" t="s">
        <v>31</v>
      </c>
      <c r="E48" s="37">
        <v>13</v>
      </c>
      <c r="F48" s="69">
        <f>IF(C48="","",C48*E48)</f>
        <v>1510.6000000000001</v>
      </c>
    </row>
    <row r="49" spans="1:6" x14ac:dyDescent="0.35">
      <c r="A49" s="35">
        <v>5310000003</v>
      </c>
      <c r="B49" s="36" t="s">
        <v>53</v>
      </c>
      <c r="C49" s="43">
        <v>15</v>
      </c>
      <c r="D49" s="35" t="s">
        <v>31</v>
      </c>
      <c r="E49" s="37">
        <v>18</v>
      </c>
      <c r="F49" s="69">
        <f>IF(C49="","",C49*E49)</f>
        <v>270</v>
      </c>
    </row>
    <row r="50" spans="1:6" x14ac:dyDescent="0.35">
      <c r="A50" s="19">
        <v>54</v>
      </c>
      <c r="B50" s="20" t="s">
        <v>54</v>
      </c>
      <c r="C50" s="27"/>
      <c r="D50" s="19"/>
      <c r="E50" s="21"/>
      <c r="F50" s="66">
        <f>SUM(F51:F59)</f>
        <v>18932.874</v>
      </c>
    </row>
    <row r="51" spans="1:6" x14ac:dyDescent="0.35">
      <c r="A51" s="16">
        <v>541</v>
      </c>
      <c r="B51" s="17" t="s">
        <v>50</v>
      </c>
      <c r="C51" s="28"/>
      <c r="D51" s="16"/>
      <c r="E51" s="18"/>
      <c r="F51" s="67" t="str">
        <f t="shared" ref="F51" si="6">IF(C51="","",C51*E51)</f>
        <v/>
      </c>
    </row>
    <row r="52" spans="1:6" x14ac:dyDescent="0.35">
      <c r="A52" s="16">
        <v>5410000001</v>
      </c>
      <c r="B52" s="17" t="s">
        <v>55</v>
      </c>
      <c r="C52" s="28">
        <v>209.8</v>
      </c>
      <c r="D52" s="16" t="s">
        <v>31</v>
      </c>
      <c r="E52" s="18">
        <v>14</v>
      </c>
      <c r="F52" s="67">
        <f t="shared" ref="F52:F59" si="7">IF(C52="","",C52*E52)</f>
        <v>2937.2000000000003</v>
      </c>
    </row>
    <row r="53" spans="1:6" x14ac:dyDescent="0.35">
      <c r="A53" s="16">
        <v>543</v>
      </c>
      <c r="B53" s="17" t="s">
        <v>56</v>
      </c>
      <c r="C53" s="28"/>
      <c r="D53" s="16"/>
      <c r="E53" s="18"/>
      <c r="F53" s="67" t="str">
        <f t="shared" si="7"/>
        <v/>
      </c>
    </row>
    <row r="54" spans="1:6" x14ac:dyDescent="0.35">
      <c r="A54" s="16">
        <v>5430000001</v>
      </c>
      <c r="B54" s="17" t="s">
        <v>57</v>
      </c>
      <c r="C54" s="28">
        <v>6.94</v>
      </c>
      <c r="D54" s="16" t="s">
        <v>31</v>
      </c>
      <c r="E54" s="18">
        <v>44</v>
      </c>
      <c r="F54" s="67">
        <f t="shared" si="7"/>
        <v>305.36</v>
      </c>
    </row>
    <row r="55" spans="1:6" x14ac:dyDescent="0.35">
      <c r="A55" s="16">
        <v>5430000002</v>
      </c>
      <c r="B55" s="17" t="s">
        <v>58</v>
      </c>
      <c r="C55" s="28">
        <v>60.8</v>
      </c>
      <c r="D55" s="16" t="s">
        <v>31</v>
      </c>
      <c r="E55" s="18">
        <v>70.12</v>
      </c>
      <c r="F55" s="67">
        <f t="shared" si="7"/>
        <v>4263.2960000000003</v>
      </c>
    </row>
    <row r="56" spans="1:6" x14ac:dyDescent="0.35">
      <c r="A56" s="16">
        <v>5430000003</v>
      </c>
      <c r="B56" s="17" t="s">
        <v>59</v>
      </c>
      <c r="C56" s="28">
        <v>85.7</v>
      </c>
      <c r="D56" s="16" t="s">
        <v>31</v>
      </c>
      <c r="E56" s="18">
        <v>28.96</v>
      </c>
      <c r="F56" s="67">
        <f t="shared" si="7"/>
        <v>2481.8720000000003</v>
      </c>
    </row>
    <row r="57" spans="1:6" x14ac:dyDescent="0.35">
      <c r="A57" s="16">
        <v>546</v>
      </c>
      <c r="B57" s="17" t="s">
        <v>60</v>
      </c>
      <c r="C57" s="28"/>
      <c r="D57" s="16"/>
      <c r="E57" s="18"/>
      <c r="F57" s="67" t="str">
        <f t="shared" si="7"/>
        <v/>
      </c>
    </row>
    <row r="58" spans="1:6" ht="29" x14ac:dyDescent="0.35">
      <c r="A58" s="16">
        <v>5460000001</v>
      </c>
      <c r="B58" s="17" t="s">
        <v>61</v>
      </c>
      <c r="C58" s="28">
        <v>209.8</v>
      </c>
      <c r="D58" s="16" t="s">
        <v>31</v>
      </c>
      <c r="E58" s="18">
        <v>38.47</v>
      </c>
      <c r="F58" s="67">
        <f t="shared" si="7"/>
        <v>8071.0060000000003</v>
      </c>
    </row>
    <row r="59" spans="1:6" x14ac:dyDescent="0.35">
      <c r="A59" s="16">
        <v>5460000002</v>
      </c>
      <c r="B59" s="17" t="s">
        <v>62</v>
      </c>
      <c r="C59" s="28">
        <v>85.7</v>
      </c>
      <c r="D59" s="16" t="s">
        <v>31</v>
      </c>
      <c r="E59" s="18">
        <v>10.199999999999999</v>
      </c>
      <c r="F59" s="67">
        <f t="shared" si="7"/>
        <v>874.14</v>
      </c>
    </row>
    <row r="60" spans="1:6" x14ac:dyDescent="0.35">
      <c r="A60" s="19">
        <v>56</v>
      </c>
      <c r="B60" s="20" t="s">
        <v>63</v>
      </c>
      <c r="C60" s="27"/>
      <c r="D60" s="19"/>
      <c r="E60" s="21"/>
      <c r="F60" s="66">
        <f>SUM(F61:F64)</f>
        <v>5186.4000000000005</v>
      </c>
    </row>
    <row r="61" spans="1:6" x14ac:dyDescent="0.35">
      <c r="A61" s="16">
        <v>563</v>
      </c>
      <c r="B61" s="17" t="s">
        <v>64</v>
      </c>
      <c r="C61" s="28"/>
      <c r="D61" s="16"/>
      <c r="E61" s="18"/>
      <c r="F61" s="67" t="str">
        <f t="shared" ref="F61:F64" si="8">IF(C61="","",C61*E61)</f>
        <v/>
      </c>
    </row>
    <row r="62" spans="1:6" x14ac:dyDescent="0.35">
      <c r="A62" s="16">
        <v>5630000001</v>
      </c>
      <c r="B62" s="17" t="s">
        <v>65</v>
      </c>
      <c r="C62" s="28">
        <v>7.2</v>
      </c>
      <c r="D62" s="16" t="s">
        <v>31</v>
      </c>
      <c r="E62" s="18">
        <v>21</v>
      </c>
      <c r="F62" s="67">
        <f t="shared" si="8"/>
        <v>151.20000000000002</v>
      </c>
    </row>
    <row r="63" spans="1:6" x14ac:dyDescent="0.35">
      <c r="A63" s="16">
        <v>568</v>
      </c>
      <c r="B63" s="17" t="s">
        <v>66</v>
      </c>
      <c r="C63" s="40"/>
      <c r="D63" s="16"/>
      <c r="E63" s="18"/>
      <c r="F63" s="67" t="str">
        <f t="shared" si="8"/>
        <v/>
      </c>
    </row>
    <row r="64" spans="1:6" x14ac:dyDescent="0.35">
      <c r="A64" s="16">
        <v>5680000001</v>
      </c>
      <c r="B64" s="17" t="s">
        <v>67</v>
      </c>
      <c r="C64" s="40">
        <v>104.9</v>
      </c>
      <c r="D64" s="16" t="s">
        <v>31</v>
      </c>
      <c r="E64" s="18">
        <v>48</v>
      </c>
      <c r="F64" s="67">
        <f t="shared" si="8"/>
        <v>5035.2000000000007</v>
      </c>
    </row>
    <row r="65" spans="1:6" x14ac:dyDescent="0.35">
      <c r="A65" s="19">
        <v>57</v>
      </c>
      <c r="B65" s="20" t="s">
        <v>68</v>
      </c>
      <c r="C65" s="27"/>
      <c r="D65" s="19"/>
      <c r="E65" s="21"/>
      <c r="F65" s="66">
        <f>SUM(F66:F68)</f>
        <v>8870</v>
      </c>
    </row>
    <row r="66" spans="1:6" x14ac:dyDescent="0.35">
      <c r="A66" s="16">
        <v>570</v>
      </c>
      <c r="B66" s="17" t="s">
        <v>68</v>
      </c>
      <c r="C66" s="28"/>
      <c r="D66" s="16"/>
      <c r="E66" s="18"/>
      <c r="F66" s="67" t="str">
        <f t="shared" ref="F66:F68" si="9">IF(C66="","",C66*E66)</f>
        <v/>
      </c>
    </row>
    <row r="67" spans="1:6" x14ac:dyDescent="0.35">
      <c r="A67" s="16">
        <v>5700000001</v>
      </c>
      <c r="B67" s="17" t="s">
        <v>69</v>
      </c>
      <c r="C67" s="28">
        <v>27</v>
      </c>
      <c r="D67" s="16" t="s">
        <v>31</v>
      </c>
      <c r="E67" s="18">
        <v>174</v>
      </c>
      <c r="F67" s="67">
        <f t="shared" si="9"/>
        <v>4698</v>
      </c>
    </row>
    <row r="68" spans="1:6" x14ac:dyDescent="0.35">
      <c r="A68" s="16">
        <v>5700000002</v>
      </c>
      <c r="B68" s="17" t="s">
        <v>70</v>
      </c>
      <c r="C68" s="28">
        <v>14.9</v>
      </c>
      <c r="D68" s="16" t="s">
        <v>31</v>
      </c>
      <c r="E68" s="18">
        <v>280</v>
      </c>
      <c r="F68" s="67">
        <f t="shared" si="9"/>
        <v>4172</v>
      </c>
    </row>
    <row r="69" spans="1:6" x14ac:dyDescent="0.35">
      <c r="A69" s="2">
        <v>6</v>
      </c>
      <c r="B69" s="9" t="s">
        <v>71</v>
      </c>
      <c r="C69" s="39"/>
      <c r="D69" s="2"/>
      <c r="E69" s="6"/>
      <c r="F69" s="65">
        <f>SUM(F70:F74)/2</f>
        <v>16668</v>
      </c>
    </row>
    <row r="70" spans="1:6" x14ac:dyDescent="0.35">
      <c r="A70" s="19">
        <v>61</v>
      </c>
      <c r="B70" s="20" t="s">
        <v>72</v>
      </c>
      <c r="C70" s="27"/>
      <c r="D70" s="19"/>
      <c r="E70" s="21"/>
      <c r="F70" s="66">
        <f>SUM(F72:F74)</f>
        <v>16668</v>
      </c>
    </row>
    <row r="71" spans="1:6" x14ac:dyDescent="0.35">
      <c r="A71" s="16">
        <v>661</v>
      </c>
      <c r="B71" s="17" t="s">
        <v>72</v>
      </c>
      <c r="C71" s="28"/>
      <c r="D71" s="16"/>
      <c r="E71" s="18"/>
      <c r="F71" s="67" t="str">
        <f t="shared" ref="F71:F74" si="10">IF(C71="","",C71*E71)</f>
        <v/>
      </c>
    </row>
    <row r="72" spans="1:6" x14ac:dyDescent="0.35">
      <c r="A72" s="55">
        <v>6610000001</v>
      </c>
      <c r="B72" s="56" t="s">
        <v>73</v>
      </c>
      <c r="C72" s="57">
        <v>1</v>
      </c>
      <c r="D72" s="55" t="s">
        <v>28</v>
      </c>
      <c r="E72" s="58">
        <v>15478</v>
      </c>
      <c r="F72" s="70">
        <f t="shared" si="10"/>
        <v>15478</v>
      </c>
    </row>
    <row r="73" spans="1:6" x14ac:dyDescent="0.35">
      <c r="A73" s="16">
        <v>6610000002</v>
      </c>
      <c r="B73" s="17" t="s">
        <v>74</v>
      </c>
      <c r="C73" s="28">
        <v>1</v>
      </c>
      <c r="D73" s="16" t="s">
        <v>28</v>
      </c>
      <c r="E73" s="18">
        <v>412</v>
      </c>
      <c r="F73" s="67">
        <f t="shared" si="10"/>
        <v>412</v>
      </c>
    </row>
    <row r="74" spans="1:6" x14ac:dyDescent="0.35">
      <c r="A74" s="16">
        <v>6610000003</v>
      </c>
      <c r="B74" s="17" t="s">
        <v>75</v>
      </c>
      <c r="C74" s="28">
        <v>2</v>
      </c>
      <c r="D74" s="16" t="s">
        <v>28</v>
      </c>
      <c r="E74" s="18">
        <v>389</v>
      </c>
      <c r="F74" s="67">
        <f t="shared" si="10"/>
        <v>778</v>
      </c>
    </row>
    <row r="75" spans="1:6" x14ac:dyDescent="0.35">
      <c r="A75" s="2">
        <v>7</v>
      </c>
      <c r="B75" s="9" t="s">
        <v>76</v>
      </c>
      <c r="C75" s="39"/>
      <c r="D75" s="2"/>
      <c r="E75" s="6"/>
      <c r="F75" s="65">
        <f>SUM(F76:F98)/2</f>
        <v>36503</v>
      </c>
    </row>
    <row r="76" spans="1:6" x14ac:dyDescent="0.35">
      <c r="A76" s="24">
        <v>72</v>
      </c>
      <c r="B76" s="25" t="s">
        <v>77</v>
      </c>
      <c r="C76" s="44"/>
      <c r="D76" s="24"/>
      <c r="E76" s="26"/>
      <c r="F76" s="71">
        <f>SUM(F78:F80)</f>
        <v>23540</v>
      </c>
    </row>
    <row r="77" spans="1:6" x14ac:dyDescent="0.35">
      <c r="A77" s="3">
        <v>724</v>
      </c>
      <c r="B77" s="10" t="s">
        <v>78</v>
      </c>
      <c r="C77" s="29"/>
      <c r="D77" s="3"/>
      <c r="E77" s="7"/>
      <c r="F77" s="72" t="str">
        <f t="shared" ref="F77:F80" si="11">IF(C77="","",C77*E77)</f>
        <v/>
      </c>
    </row>
    <row r="78" spans="1:6" x14ac:dyDescent="0.35">
      <c r="A78" s="3">
        <v>7240000001</v>
      </c>
      <c r="B78" s="10" t="s">
        <v>78</v>
      </c>
      <c r="C78" s="29">
        <v>1</v>
      </c>
      <c r="D78" s="3" t="s">
        <v>12</v>
      </c>
      <c r="E78" s="7">
        <v>15400</v>
      </c>
      <c r="F78" s="72">
        <f t="shared" si="11"/>
        <v>15400</v>
      </c>
    </row>
    <row r="79" spans="1:6" x14ac:dyDescent="0.35">
      <c r="A79" s="3">
        <v>725</v>
      </c>
      <c r="B79" s="10" t="s">
        <v>79</v>
      </c>
      <c r="C79" s="29"/>
      <c r="D79" s="3"/>
      <c r="E79" s="7"/>
      <c r="F79" s="72" t="str">
        <f t="shared" si="11"/>
        <v/>
      </c>
    </row>
    <row r="80" spans="1:6" x14ac:dyDescent="0.35">
      <c r="A80" s="3">
        <v>7250000001</v>
      </c>
      <c r="B80" s="10" t="s">
        <v>79</v>
      </c>
      <c r="C80" s="29">
        <v>1</v>
      </c>
      <c r="D80" s="3" t="s">
        <v>12</v>
      </c>
      <c r="E80" s="7">
        <v>8140</v>
      </c>
      <c r="F80" s="72">
        <f t="shared" si="11"/>
        <v>8140</v>
      </c>
    </row>
    <row r="81" spans="1:6" x14ac:dyDescent="0.35">
      <c r="A81" s="24">
        <v>74</v>
      </c>
      <c r="B81" s="25" t="s">
        <v>80</v>
      </c>
      <c r="C81" s="44"/>
      <c r="D81" s="24"/>
      <c r="E81" s="26"/>
      <c r="F81" s="71">
        <f>SUM(F83:F93)</f>
        <v>9323</v>
      </c>
    </row>
    <row r="82" spans="1:6" x14ac:dyDescent="0.35">
      <c r="A82" s="13">
        <v>741</v>
      </c>
      <c r="B82" s="14" t="s">
        <v>81</v>
      </c>
      <c r="C82" s="41"/>
      <c r="D82" s="13"/>
      <c r="E82" s="15"/>
      <c r="F82" s="73" t="str">
        <f t="shared" ref="F82:F93" si="12">IF(C82="","",C82*E82)</f>
        <v/>
      </c>
    </row>
    <row r="83" spans="1:6" x14ac:dyDescent="0.35">
      <c r="A83" s="13">
        <v>7410000001</v>
      </c>
      <c r="B83" s="14" t="s">
        <v>81</v>
      </c>
      <c r="C83" s="41">
        <v>1</v>
      </c>
      <c r="D83" s="13" t="s">
        <v>12</v>
      </c>
      <c r="E83" s="15">
        <v>810</v>
      </c>
      <c r="F83" s="73">
        <f t="shared" si="12"/>
        <v>810</v>
      </c>
    </row>
    <row r="84" spans="1:6" x14ac:dyDescent="0.35">
      <c r="A84" s="13">
        <v>742</v>
      </c>
      <c r="B84" s="14" t="s">
        <v>82</v>
      </c>
      <c r="C84" s="41"/>
      <c r="D84" s="13"/>
      <c r="E84" s="15"/>
      <c r="F84" s="73" t="str">
        <f t="shared" si="12"/>
        <v/>
      </c>
    </row>
    <row r="85" spans="1:6" x14ac:dyDescent="0.35">
      <c r="A85" s="13">
        <v>7420000001</v>
      </c>
      <c r="B85" s="14" t="s">
        <v>82</v>
      </c>
      <c r="C85" s="41">
        <v>1</v>
      </c>
      <c r="D85" s="13" t="s">
        <v>12</v>
      </c>
      <c r="E85" s="15">
        <v>312</v>
      </c>
      <c r="F85" s="73">
        <f t="shared" si="12"/>
        <v>312</v>
      </c>
    </row>
    <row r="86" spans="1:6" x14ac:dyDescent="0.35">
      <c r="A86" s="13">
        <v>743</v>
      </c>
      <c r="B86" s="14" t="s">
        <v>83</v>
      </c>
      <c r="C86" s="41"/>
      <c r="D86" s="13"/>
      <c r="E86" s="15"/>
      <c r="F86" s="73" t="str">
        <f t="shared" si="12"/>
        <v/>
      </c>
    </row>
    <row r="87" spans="1:6" x14ac:dyDescent="0.35">
      <c r="A87" s="13">
        <v>7430000001</v>
      </c>
      <c r="B87" s="14" t="s">
        <v>83</v>
      </c>
      <c r="C87" s="41">
        <v>1</v>
      </c>
      <c r="D87" s="13" t="s">
        <v>12</v>
      </c>
      <c r="E87" s="15">
        <v>2540</v>
      </c>
      <c r="F87" s="73">
        <f t="shared" si="12"/>
        <v>2540</v>
      </c>
    </row>
    <row r="88" spans="1:6" x14ac:dyDescent="0.35">
      <c r="A88" s="3">
        <v>744</v>
      </c>
      <c r="B88" s="10" t="s">
        <v>84</v>
      </c>
      <c r="C88" s="29"/>
      <c r="D88" s="3"/>
      <c r="E88" s="7"/>
      <c r="F88" s="72" t="str">
        <f t="shared" si="12"/>
        <v/>
      </c>
    </row>
    <row r="89" spans="1:6" x14ac:dyDescent="0.35">
      <c r="A89" s="3">
        <v>7440000001</v>
      </c>
      <c r="B89" s="10" t="s">
        <v>84</v>
      </c>
      <c r="C89" s="29">
        <v>1</v>
      </c>
      <c r="D89" s="3" t="s">
        <v>12</v>
      </c>
      <c r="E89" s="7">
        <v>4510</v>
      </c>
      <c r="F89" s="72">
        <f t="shared" si="12"/>
        <v>4510</v>
      </c>
    </row>
    <row r="90" spans="1:6" x14ac:dyDescent="0.35">
      <c r="A90" s="13">
        <v>745</v>
      </c>
      <c r="B90" s="14" t="s">
        <v>85</v>
      </c>
      <c r="C90" s="41"/>
      <c r="D90" s="13"/>
      <c r="E90" s="15"/>
      <c r="F90" s="73" t="str">
        <f t="shared" si="12"/>
        <v/>
      </c>
    </row>
    <row r="91" spans="1:6" x14ac:dyDescent="0.35">
      <c r="A91" s="13">
        <v>7450000001</v>
      </c>
      <c r="B91" s="14" t="s">
        <v>86</v>
      </c>
      <c r="C91" s="41">
        <v>1</v>
      </c>
      <c r="D91" s="13" t="s">
        <v>12</v>
      </c>
      <c r="E91" s="15">
        <v>541</v>
      </c>
      <c r="F91" s="73">
        <f t="shared" si="12"/>
        <v>541</v>
      </c>
    </row>
    <row r="92" spans="1:6" x14ac:dyDescent="0.35">
      <c r="A92" s="13">
        <v>746</v>
      </c>
      <c r="B92" s="14" t="s">
        <v>87</v>
      </c>
      <c r="C92" s="41"/>
      <c r="D92" s="13"/>
      <c r="E92" s="15"/>
      <c r="F92" s="73" t="str">
        <f t="shared" si="12"/>
        <v/>
      </c>
    </row>
    <row r="93" spans="1:6" x14ac:dyDescent="0.35">
      <c r="A93" s="13">
        <v>7460000001</v>
      </c>
      <c r="B93" s="14" t="s">
        <v>88</v>
      </c>
      <c r="C93" s="41">
        <v>1</v>
      </c>
      <c r="D93" s="13" t="s">
        <v>12</v>
      </c>
      <c r="E93" s="15">
        <v>610</v>
      </c>
      <c r="F93" s="73">
        <f t="shared" si="12"/>
        <v>610</v>
      </c>
    </row>
    <row r="94" spans="1:6" x14ac:dyDescent="0.35">
      <c r="A94" s="4">
        <v>75</v>
      </c>
      <c r="B94" s="11" t="s">
        <v>89</v>
      </c>
      <c r="C94" s="30"/>
      <c r="D94" s="4"/>
      <c r="E94" s="8"/>
      <c r="F94" s="74">
        <f>SUM(F95:F98)</f>
        <v>3640</v>
      </c>
    </row>
    <row r="95" spans="1:6" x14ac:dyDescent="0.35">
      <c r="A95" s="3">
        <v>753</v>
      </c>
      <c r="B95" s="10" t="s">
        <v>90</v>
      </c>
      <c r="C95" s="29"/>
      <c r="D95" s="3"/>
      <c r="E95" s="7"/>
      <c r="F95" s="72" t="str">
        <f t="shared" ref="F95:F98" si="13">IF(C95="","",C95*E95)</f>
        <v/>
      </c>
    </row>
    <row r="96" spans="1:6" x14ac:dyDescent="0.35">
      <c r="A96" s="3">
        <v>7530000001</v>
      </c>
      <c r="B96" s="10" t="s">
        <v>91</v>
      </c>
      <c r="C96" s="29">
        <v>1</v>
      </c>
      <c r="D96" s="3" t="s">
        <v>12</v>
      </c>
      <c r="E96" s="7">
        <v>1540</v>
      </c>
      <c r="F96" s="72">
        <f t="shared" si="13"/>
        <v>1540</v>
      </c>
    </row>
    <row r="97" spans="1:6" x14ac:dyDescent="0.35">
      <c r="A97" s="3">
        <v>754</v>
      </c>
      <c r="B97" s="10" t="s">
        <v>92</v>
      </c>
      <c r="C97" s="29"/>
      <c r="D97" s="3"/>
      <c r="E97" s="7"/>
      <c r="F97" s="72" t="str">
        <f t="shared" si="13"/>
        <v/>
      </c>
    </row>
    <row r="98" spans="1:6" x14ac:dyDescent="0.35">
      <c r="A98" s="3">
        <v>7540000001</v>
      </c>
      <c r="B98" s="10" t="s">
        <v>92</v>
      </c>
      <c r="C98" s="29">
        <v>1</v>
      </c>
      <c r="D98" s="3" t="s">
        <v>12</v>
      </c>
      <c r="E98" s="7">
        <v>2100</v>
      </c>
      <c r="F98" s="72">
        <f t="shared" si="13"/>
        <v>2100</v>
      </c>
    </row>
    <row r="99" spans="1:6" x14ac:dyDescent="0.35">
      <c r="A99" s="2">
        <v>8</v>
      </c>
      <c r="B99" s="9" t="s">
        <v>93</v>
      </c>
      <c r="C99" s="39"/>
      <c r="D99" s="2"/>
      <c r="E99" s="6"/>
      <c r="F99" s="65">
        <f>SUM(F100:F121)/2</f>
        <v>3797</v>
      </c>
    </row>
    <row r="100" spans="1:6" x14ac:dyDescent="0.35">
      <c r="A100" s="4">
        <v>81</v>
      </c>
      <c r="B100" s="11" t="s">
        <v>94</v>
      </c>
      <c r="C100" s="30"/>
      <c r="D100" s="4"/>
      <c r="E100" s="8"/>
      <c r="F100" s="74">
        <f>SUM(F101:F108)</f>
        <v>3088</v>
      </c>
    </row>
    <row r="101" spans="1:6" x14ac:dyDescent="0.35">
      <c r="A101" s="3">
        <v>811</v>
      </c>
      <c r="B101" s="10" t="s">
        <v>95</v>
      </c>
      <c r="C101" s="29"/>
      <c r="D101" s="3"/>
      <c r="E101" s="7"/>
      <c r="F101" s="72" t="str">
        <f t="shared" ref="F101:F108" si="14">IF(C101="","",C101*E101)</f>
        <v/>
      </c>
    </row>
    <row r="102" spans="1:6" x14ac:dyDescent="0.35">
      <c r="A102" s="3">
        <v>8110000001</v>
      </c>
      <c r="B102" s="10" t="s">
        <v>96</v>
      </c>
      <c r="C102" s="29">
        <v>2</v>
      </c>
      <c r="D102" s="3" t="s">
        <v>97</v>
      </c>
      <c r="E102" s="7">
        <v>514</v>
      </c>
      <c r="F102" s="72">
        <f t="shared" si="14"/>
        <v>1028</v>
      </c>
    </row>
    <row r="103" spans="1:6" x14ac:dyDescent="0.35">
      <c r="A103" s="3">
        <v>8110000002</v>
      </c>
      <c r="B103" s="10" t="s">
        <v>98</v>
      </c>
      <c r="C103" s="29">
        <v>2</v>
      </c>
      <c r="D103" s="3" t="s">
        <v>97</v>
      </c>
      <c r="E103" s="7">
        <v>110</v>
      </c>
      <c r="F103" s="72">
        <f t="shared" si="14"/>
        <v>220</v>
      </c>
    </row>
    <row r="104" spans="1:6" x14ac:dyDescent="0.35">
      <c r="A104" s="3">
        <v>815</v>
      </c>
      <c r="B104" s="10" t="s">
        <v>99</v>
      </c>
      <c r="C104" s="29"/>
      <c r="D104" s="3"/>
      <c r="E104" s="7"/>
      <c r="F104" s="72" t="str">
        <f t="shared" si="14"/>
        <v/>
      </c>
    </row>
    <row r="105" spans="1:6" x14ac:dyDescent="0.35">
      <c r="A105" s="3">
        <v>8150000001</v>
      </c>
      <c r="B105" s="10" t="s">
        <v>100</v>
      </c>
      <c r="C105" s="29">
        <v>1</v>
      </c>
      <c r="D105" s="3" t="s">
        <v>12</v>
      </c>
      <c r="E105" s="7">
        <v>320</v>
      </c>
      <c r="F105" s="72">
        <f t="shared" si="14"/>
        <v>320</v>
      </c>
    </row>
    <row r="106" spans="1:6" x14ac:dyDescent="0.35">
      <c r="A106" s="3">
        <v>8150000002</v>
      </c>
      <c r="B106" s="10" t="s">
        <v>101</v>
      </c>
      <c r="C106" s="29">
        <v>1</v>
      </c>
      <c r="D106" s="3" t="s">
        <v>12</v>
      </c>
      <c r="E106" s="7">
        <v>1020</v>
      </c>
      <c r="F106" s="72">
        <f t="shared" si="14"/>
        <v>1020</v>
      </c>
    </row>
    <row r="107" spans="1:6" x14ac:dyDescent="0.35">
      <c r="A107" s="3">
        <v>818</v>
      </c>
      <c r="B107" s="10" t="s">
        <v>102</v>
      </c>
      <c r="C107" s="29"/>
      <c r="D107" s="3"/>
      <c r="E107" s="7"/>
      <c r="F107" s="72" t="str">
        <f t="shared" si="14"/>
        <v/>
      </c>
    </row>
    <row r="108" spans="1:6" x14ac:dyDescent="0.35">
      <c r="A108" s="3">
        <v>8180000001</v>
      </c>
      <c r="B108" s="10" t="s">
        <v>102</v>
      </c>
      <c r="C108" s="29">
        <v>1</v>
      </c>
      <c r="D108" s="3" t="s">
        <v>12</v>
      </c>
      <c r="E108" s="7">
        <v>500</v>
      </c>
      <c r="F108" s="72">
        <f t="shared" si="14"/>
        <v>500</v>
      </c>
    </row>
    <row r="109" spans="1:6" x14ac:dyDescent="0.35">
      <c r="A109" s="4">
        <v>82</v>
      </c>
      <c r="B109" s="11" t="s">
        <v>103</v>
      </c>
      <c r="C109" s="30"/>
      <c r="D109" s="4"/>
      <c r="E109" s="8"/>
      <c r="F109" s="74">
        <f>SUM(F110:F113)</f>
        <v>165</v>
      </c>
    </row>
    <row r="110" spans="1:6" x14ac:dyDescent="0.35">
      <c r="A110" s="3">
        <v>821</v>
      </c>
      <c r="B110" s="10" t="s">
        <v>104</v>
      </c>
      <c r="C110" s="29"/>
      <c r="D110" s="3"/>
      <c r="E110" s="7"/>
      <c r="F110" s="72" t="str">
        <f t="shared" ref="F110:F113" si="15">IF(C110="","",C110*E110)</f>
        <v/>
      </c>
    </row>
    <row r="111" spans="1:6" x14ac:dyDescent="0.35">
      <c r="A111" s="3">
        <v>8210000001</v>
      </c>
      <c r="B111" s="10" t="s">
        <v>105</v>
      </c>
      <c r="C111" s="29">
        <v>1</v>
      </c>
      <c r="D111" s="3" t="s">
        <v>12</v>
      </c>
      <c r="E111" s="7">
        <v>41</v>
      </c>
      <c r="F111" s="72">
        <f t="shared" si="15"/>
        <v>41</v>
      </c>
    </row>
    <row r="112" spans="1:6" x14ac:dyDescent="0.35">
      <c r="A112" s="3">
        <v>822</v>
      </c>
      <c r="B112" s="10" t="s">
        <v>106</v>
      </c>
      <c r="C112" s="29"/>
      <c r="D112" s="3"/>
      <c r="E112" s="7"/>
      <c r="F112" s="72" t="str">
        <f t="shared" si="15"/>
        <v/>
      </c>
    </row>
    <row r="113" spans="1:6" x14ac:dyDescent="0.35">
      <c r="A113" s="3">
        <v>8220000001</v>
      </c>
      <c r="B113" s="10" t="s">
        <v>107</v>
      </c>
      <c r="C113" s="29">
        <v>1</v>
      </c>
      <c r="D113" s="3" t="s">
        <v>12</v>
      </c>
      <c r="E113" s="7">
        <v>124</v>
      </c>
      <c r="F113" s="72">
        <f t="shared" si="15"/>
        <v>124</v>
      </c>
    </row>
    <row r="114" spans="1:6" x14ac:dyDescent="0.35">
      <c r="A114" s="4">
        <v>86</v>
      </c>
      <c r="B114" s="11" t="s">
        <v>108</v>
      </c>
      <c r="C114" s="30"/>
      <c r="D114" s="4"/>
      <c r="E114" s="8"/>
      <c r="F114" s="74">
        <f>SUM(F115:F118)</f>
        <v>204</v>
      </c>
    </row>
    <row r="115" spans="1:6" x14ac:dyDescent="0.35">
      <c r="A115" s="3">
        <v>861</v>
      </c>
      <c r="B115" s="10" t="s">
        <v>109</v>
      </c>
      <c r="C115" s="29"/>
      <c r="D115" s="3"/>
      <c r="E115" s="7"/>
      <c r="F115" s="72" t="str">
        <f t="shared" ref="F115:F118" si="16">IF(C115="","",C115*E115)</f>
        <v/>
      </c>
    </row>
    <row r="116" spans="1:6" x14ac:dyDescent="0.35">
      <c r="A116" s="3">
        <v>8610000001</v>
      </c>
      <c r="B116" s="10" t="s">
        <v>110</v>
      </c>
      <c r="C116" s="29">
        <v>2</v>
      </c>
      <c r="D116" s="3" t="s">
        <v>97</v>
      </c>
      <c r="E116" s="7">
        <v>81</v>
      </c>
      <c r="F116" s="72">
        <f t="shared" si="16"/>
        <v>162</v>
      </c>
    </row>
    <row r="117" spans="1:6" x14ac:dyDescent="0.35">
      <c r="A117" s="3">
        <v>862</v>
      </c>
      <c r="B117" s="10" t="s">
        <v>111</v>
      </c>
      <c r="C117" s="29"/>
      <c r="D117" s="3"/>
      <c r="E117" s="7"/>
      <c r="F117" s="72" t="str">
        <f t="shared" si="16"/>
        <v/>
      </c>
    </row>
    <row r="118" spans="1:6" x14ac:dyDescent="0.35">
      <c r="A118" s="3">
        <v>8620000001</v>
      </c>
      <c r="B118" s="10" t="s">
        <v>112</v>
      </c>
      <c r="C118" s="29">
        <v>2</v>
      </c>
      <c r="D118" s="3" t="s">
        <v>97</v>
      </c>
      <c r="E118" s="7">
        <v>21</v>
      </c>
      <c r="F118" s="72">
        <f t="shared" si="16"/>
        <v>42</v>
      </c>
    </row>
    <row r="119" spans="1:6" x14ac:dyDescent="0.35">
      <c r="A119" s="4">
        <v>87</v>
      </c>
      <c r="B119" s="11" t="s">
        <v>113</v>
      </c>
      <c r="C119" s="30"/>
      <c r="D119" s="4"/>
      <c r="E119" s="8"/>
      <c r="F119" s="74">
        <f>SUM(F121)</f>
        <v>340</v>
      </c>
    </row>
    <row r="120" spans="1:6" x14ac:dyDescent="0.35">
      <c r="A120" s="3">
        <v>874</v>
      </c>
      <c r="B120" s="10" t="s">
        <v>114</v>
      </c>
      <c r="C120" s="29"/>
      <c r="D120" s="3"/>
      <c r="E120" s="7"/>
      <c r="F120" s="72" t="str">
        <f t="shared" ref="F120:F121" si="17">IF(C120="","",C120*E120)</f>
        <v/>
      </c>
    </row>
    <row r="121" spans="1:6" x14ac:dyDescent="0.35">
      <c r="A121" s="3">
        <v>8740000001</v>
      </c>
      <c r="B121" s="10" t="s">
        <v>115</v>
      </c>
      <c r="C121" s="29">
        <v>1</v>
      </c>
      <c r="D121" s="3" t="s">
        <v>12</v>
      </c>
      <c r="E121" s="7">
        <v>340</v>
      </c>
      <c r="F121" s="72">
        <f t="shared" si="17"/>
        <v>340</v>
      </c>
    </row>
    <row r="122" spans="1:6" x14ac:dyDescent="0.35">
      <c r="A122" s="2">
        <v>9</v>
      </c>
      <c r="B122" s="9" t="s">
        <v>116</v>
      </c>
      <c r="C122" s="39"/>
      <c r="D122" s="2"/>
      <c r="E122" s="6"/>
      <c r="F122" s="65">
        <f>SUM(F123:F133)/2</f>
        <v>12200</v>
      </c>
    </row>
    <row r="123" spans="1:6" x14ac:dyDescent="0.35">
      <c r="A123" s="4">
        <v>91</v>
      </c>
      <c r="B123" s="11" t="s">
        <v>117</v>
      </c>
      <c r="C123" s="30"/>
      <c r="D123" s="4"/>
      <c r="E123" s="8"/>
      <c r="F123" s="74">
        <f>SUM(F124:F127)</f>
        <v>11400</v>
      </c>
    </row>
    <row r="124" spans="1:6" x14ac:dyDescent="0.35">
      <c r="A124" s="3">
        <v>911</v>
      </c>
      <c r="B124" s="10" t="s">
        <v>118</v>
      </c>
      <c r="C124" s="29"/>
      <c r="D124" s="3"/>
      <c r="E124" s="7"/>
      <c r="F124" s="72" t="str">
        <f t="shared" ref="F124:F127" si="18">IF(C124="","",C124*E124)</f>
        <v/>
      </c>
    </row>
    <row r="125" spans="1:6" x14ac:dyDescent="0.35">
      <c r="A125" s="3">
        <v>9110000001</v>
      </c>
      <c r="B125" s="10" t="s">
        <v>119</v>
      </c>
      <c r="C125" s="29">
        <v>2</v>
      </c>
      <c r="D125" s="3" t="s">
        <v>97</v>
      </c>
      <c r="E125" s="7">
        <v>5100</v>
      </c>
      <c r="F125" s="72">
        <f t="shared" si="18"/>
        <v>10200</v>
      </c>
    </row>
    <row r="126" spans="1:6" x14ac:dyDescent="0.35">
      <c r="A126" s="3">
        <v>913</v>
      </c>
      <c r="B126" s="10" t="s">
        <v>120</v>
      </c>
      <c r="C126" s="29"/>
      <c r="D126" s="3"/>
      <c r="E126" s="7"/>
      <c r="F126" s="72" t="str">
        <f t="shared" si="18"/>
        <v/>
      </c>
    </row>
    <row r="127" spans="1:6" x14ac:dyDescent="0.35">
      <c r="A127" s="3">
        <v>9130000001</v>
      </c>
      <c r="B127" s="10" t="s">
        <v>121</v>
      </c>
      <c r="C127" s="29">
        <v>2</v>
      </c>
      <c r="D127" s="3" t="s">
        <v>97</v>
      </c>
      <c r="E127" s="7">
        <v>600</v>
      </c>
      <c r="F127" s="72">
        <f t="shared" si="18"/>
        <v>1200</v>
      </c>
    </row>
    <row r="128" spans="1:6" x14ac:dyDescent="0.35">
      <c r="A128" s="4">
        <v>92</v>
      </c>
      <c r="B128" s="11" t="s">
        <v>122</v>
      </c>
      <c r="C128" s="30"/>
      <c r="D128" s="4"/>
      <c r="E128" s="8"/>
      <c r="F128" s="74">
        <f>SUM(F130)</f>
        <v>300</v>
      </c>
    </row>
    <row r="129" spans="1:6" x14ac:dyDescent="0.35">
      <c r="A129" s="3">
        <v>925</v>
      </c>
      <c r="B129" s="10" t="s">
        <v>123</v>
      </c>
      <c r="C129" s="29"/>
      <c r="D129" s="3"/>
      <c r="E129" s="7"/>
      <c r="F129" s="72" t="str">
        <f t="shared" ref="F129:F130" si="19">IF(C129="","",C129*E129)</f>
        <v/>
      </c>
    </row>
    <row r="130" spans="1:6" x14ac:dyDescent="0.35">
      <c r="A130" s="3">
        <v>9250000001</v>
      </c>
      <c r="B130" s="10" t="s">
        <v>124</v>
      </c>
      <c r="C130" s="29">
        <v>1</v>
      </c>
      <c r="D130" s="3" t="s">
        <v>12</v>
      </c>
      <c r="E130" s="7">
        <v>300</v>
      </c>
      <c r="F130" s="72">
        <f t="shared" si="19"/>
        <v>300</v>
      </c>
    </row>
    <row r="131" spans="1:6" x14ac:dyDescent="0.35">
      <c r="A131" s="4">
        <v>96</v>
      </c>
      <c r="B131" s="11" t="s">
        <v>125</v>
      </c>
      <c r="C131" s="30"/>
      <c r="D131" s="4"/>
      <c r="E131" s="8"/>
      <c r="F131" s="74">
        <f>SUM(F133)</f>
        <v>500</v>
      </c>
    </row>
    <row r="132" spans="1:6" x14ac:dyDescent="0.35">
      <c r="A132" s="3">
        <v>961</v>
      </c>
      <c r="B132" s="10" t="s">
        <v>126</v>
      </c>
      <c r="C132" s="29"/>
      <c r="D132" s="3"/>
      <c r="E132" s="7"/>
      <c r="F132" s="72" t="str">
        <f t="shared" ref="F132:F133" si="20">IF(C132="","",C132*E132)</f>
        <v/>
      </c>
    </row>
    <row r="133" spans="1:6" x14ac:dyDescent="0.35">
      <c r="A133" s="3">
        <v>9610000001</v>
      </c>
      <c r="B133" s="10" t="s">
        <v>126</v>
      </c>
      <c r="C133" s="29">
        <v>1</v>
      </c>
      <c r="D133" s="3" t="s">
        <v>12</v>
      </c>
      <c r="E133" s="7">
        <v>500</v>
      </c>
      <c r="F133" s="72">
        <f t="shared" si="20"/>
        <v>500</v>
      </c>
    </row>
    <row r="134" spans="1:6" x14ac:dyDescent="0.35">
      <c r="A134" s="2" t="s">
        <v>127</v>
      </c>
      <c r="B134" s="9"/>
      <c r="C134" s="39"/>
      <c r="D134" s="2"/>
      <c r="E134" s="6"/>
      <c r="F134" s="65">
        <f>SUM(F8:F133)/3</f>
        <v>146947.00600000002</v>
      </c>
    </row>
    <row r="135" spans="1:6" x14ac:dyDescent="0.35">
      <c r="F135" s="75"/>
    </row>
    <row r="136" spans="1:6" x14ac:dyDescent="0.35">
      <c r="F136" s="75"/>
    </row>
    <row r="137" spans="1:6" x14ac:dyDescent="0.35">
      <c r="A137" s="23" t="s">
        <v>128</v>
      </c>
      <c r="B137" s="23"/>
      <c r="C137" s="23"/>
      <c r="D137" s="23"/>
      <c r="E137" s="23"/>
      <c r="F137" s="76"/>
    </row>
    <row r="138" spans="1:6" x14ac:dyDescent="0.35">
      <c r="A138" s="78" t="s">
        <v>127</v>
      </c>
      <c r="B138" s="79"/>
      <c r="C138" s="79"/>
      <c r="D138" s="79"/>
      <c r="E138" s="80"/>
      <c r="F138" s="77">
        <f>F134</f>
        <v>146947.00600000002</v>
      </c>
    </row>
    <row r="139" spans="1:6" x14ac:dyDescent="0.35">
      <c r="A139" s="81" t="s">
        <v>129</v>
      </c>
      <c r="B139" s="82"/>
      <c r="C139" s="82"/>
      <c r="D139" s="82"/>
      <c r="E139" s="83"/>
      <c r="F139" s="72">
        <f>F138*5%</f>
        <v>7347.3503000000019</v>
      </c>
    </row>
    <row r="140" spans="1:6" x14ac:dyDescent="0.35">
      <c r="A140" s="78" t="s">
        <v>130</v>
      </c>
      <c r="B140" s="79"/>
      <c r="C140" s="79"/>
      <c r="D140" s="79"/>
      <c r="E140" s="80"/>
      <c r="F140" s="77">
        <f>SUM(F138:F139)</f>
        <v>154294.35630000001</v>
      </c>
    </row>
    <row r="141" spans="1:6" x14ac:dyDescent="0.35">
      <c r="A141" s="52" t="s">
        <v>131</v>
      </c>
      <c r="B141" s="53"/>
      <c r="C141" s="53"/>
      <c r="D141" s="53"/>
      <c r="E141" s="54">
        <v>7.0000000000000007E-2</v>
      </c>
      <c r="F141" s="77">
        <f>F140*E141</f>
        <v>10800.604941000001</v>
      </c>
    </row>
    <row r="142" spans="1:6" x14ac:dyDescent="0.35">
      <c r="A142" s="52" t="s">
        <v>132</v>
      </c>
      <c r="B142" s="53"/>
      <c r="C142" s="53"/>
      <c r="D142" s="53"/>
      <c r="E142" s="54"/>
      <c r="F142" s="77">
        <f>F140+F141</f>
        <v>165094.96124100001</v>
      </c>
    </row>
    <row r="143" spans="1:6" x14ac:dyDescent="0.35">
      <c r="A143" s="81" t="s">
        <v>133</v>
      </c>
      <c r="B143" s="82"/>
      <c r="C143" s="82"/>
      <c r="D143" s="82"/>
      <c r="E143" s="83"/>
      <c r="F143" s="72">
        <f>F142*0.2</f>
        <v>33018.992248200004</v>
      </c>
    </row>
    <row r="144" spans="1:6" x14ac:dyDescent="0.35">
      <c r="A144" s="78" t="s">
        <v>134</v>
      </c>
      <c r="B144" s="79"/>
      <c r="C144" s="79"/>
      <c r="D144" s="79"/>
      <c r="E144" s="80"/>
      <c r="F144" s="77">
        <f>F142+F143</f>
        <v>198113.95348920001</v>
      </c>
    </row>
    <row r="147" spans="1:3" x14ac:dyDescent="0.35">
      <c r="A147" s="22" t="s">
        <v>135</v>
      </c>
      <c r="B147" s="48"/>
      <c r="C147" s="49"/>
    </row>
    <row r="150" spans="1:3" x14ac:dyDescent="0.35">
      <c r="A150" s="23" t="s">
        <v>136</v>
      </c>
    </row>
    <row r="151" spans="1:3" x14ac:dyDescent="0.35">
      <c r="A151" s="23"/>
    </row>
    <row r="152" spans="1:3" x14ac:dyDescent="0.35">
      <c r="A152" s="23" t="s">
        <v>137</v>
      </c>
    </row>
  </sheetData>
  <mergeCells count="5">
    <mergeCell ref="A144:E144"/>
    <mergeCell ref="A139:E139"/>
    <mergeCell ref="A143:E143"/>
    <mergeCell ref="A138:E138"/>
    <mergeCell ref="A140:E140"/>
  </mergeCells>
  <phoneticPr fontId="21" type="noConversion"/>
  <pageMargins left="0.74803149606299213" right="0.74803149606299213" top="0.98425196850393704" bottom="0.98425196850393704" header="0.51181102362204722" footer="0.51181102362204722"/>
  <pageSetup paperSize="9" scale="84" orientation="portrait" horizontalDpi="4294967295" verticalDpi="4294967295" r:id="rId1"/>
  <headerFooter>
    <oddHeader>&amp;LE-Eelarvestus OÜ&amp;Cwww.e-eelarvestus.ee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421B322-ACD2-4735-8C53-612DDBD8E038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295b89e-2911-42f0-a767-8ca596d6842f"/>
    <ds:schemaRef ds:uri="a4634551-c501-4e5e-ac96-dde1e0c9b2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58FFA8-CA3F-46EF-BC0B-15A51F583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6387A-FFF4-491C-8E90-548A3448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354733-0C04-4A3E-812A-F8055A7405B3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Lisa 6.6_lisa 1</vt:lpstr>
      <vt:lpstr>'Lisa 6.6_lisa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potsepp</dc:creator>
  <cp:keywords/>
  <dc:description/>
  <cp:lastModifiedBy>Inga Savendi</cp:lastModifiedBy>
  <cp:revision/>
  <dcterms:created xsi:type="dcterms:W3CDTF">2018-08-08T06:25:50Z</dcterms:created>
  <dcterms:modified xsi:type="dcterms:W3CDTF">2022-02-26T15:46:03Z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{A1354733-0C04-4A3E-812A-F8055A7405B3}</vt:lpwstr>
  </property>
  <property fmtid="{D5CDD505-2E9C-101B-9397-08002B2CF9AE}" pid="6" name="ContentTypeId">
    <vt:lpwstr>0x01010040C1E66C1C12A5448E2DE15E59C4812C</vt:lpwstr>
  </property>
</Properties>
</file>